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activeTab="1"/>
  </bookViews>
  <sheets>
    <sheet name="Tytuł" sheetId="1" r:id="rId1"/>
    <sheet name="Lista TG(S)" sheetId="2" r:id="rId2"/>
    <sheet name="8(S)" sheetId="3" r:id="rId3"/>
    <sheet name="PunktacjaTG 8(S)" sheetId="4" r:id="rId4"/>
  </sheets>
  <definedNames>
    <definedName name="_xlnm.Print_Area" localSheetId="2">'8(S)'!$A$1:$O$67</definedName>
    <definedName name="_xlnm.Print_Area" localSheetId="1">'Lista TG(S)'!$A$1:$H$72</definedName>
    <definedName name="_xlnm.Print_Area" localSheetId="3">'PunktacjaTG 8(S)'!$A$1:$H$40</definedName>
    <definedName name="_xlnm.Print_Titles" localSheetId="1">'Lista TG(S)'!$1:$8</definedName>
    <definedName name="_xlnm.Print_Titles" localSheetId="3">'PunktacjaTG 8(S)'!$1:$8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Pete</author>
  </authors>
  <commentList>
    <comment ref="G8" authorId="0">
      <text>
        <r>
          <rPr>
            <b/>
            <sz val="8"/>
            <rFont val="Tahoma"/>
            <family val="0"/>
          </rPr>
          <t>Pete:</t>
        </r>
        <r>
          <rPr>
            <sz val="8"/>
            <rFont val="Tahoma"/>
            <family val="0"/>
          </rPr>
          <t xml:space="preserve">
DA - dopuszczony bezpośrednio
WC - dzika karta
LL - Lucky Loser
Q - zwycięzca eliminacji</t>
        </r>
      </text>
    </comment>
  </commentList>
</comments>
</file>

<file path=xl/comments3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0"/>
          </rPr>
          <t>Piotrek:</t>
        </r>
        <r>
          <rPr>
            <sz val="8"/>
            <rFont val="Tahoma"/>
            <family val="0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<sst xmlns="http://schemas.openxmlformats.org/spreadsheetml/2006/main" count="107" uniqueCount="79">
  <si>
    <t>STRONA TYTUŁOWA</t>
  </si>
  <si>
    <t>Uzupełnij podstawowe dane o turnieju:</t>
  </si>
  <si>
    <t>Nazwa turnieju:</t>
  </si>
  <si>
    <t>Sędzia naczelny:</t>
  </si>
  <si>
    <t>Kategoria:</t>
  </si>
  <si>
    <t>Miasto:</t>
  </si>
  <si>
    <t>Data:</t>
  </si>
  <si>
    <t>Dyrektor turnieju:</t>
  </si>
  <si>
    <t>#</t>
  </si>
  <si>
    <t>Nazwisko</t>
  </si>
  <si>
    <t>Imię</t>
  </si>
  <si>
    <t>Klub</t>
  </si>
  <si>
    <t>Nr licencji</t>
  </si>
  <si>
    <t>Data ur.</t>
  </si>
  <si>
    <t>Rank.</t>
  </si>
  <si>
    <t>Stat.</t>
  </si>
  <si>
    <t>LISTA UCZESTNIKÓW TURNIEJU GŁÓWNEGO</t>
  </si>
  <si>
    <t>Sędzia Naczelny:</t>
  </si>
  <si>
    <t>TURNIEJ GŁÓWNY</t>
  </si>
  <si>
    <t>GRA POJEDYNCZA</t>
  </si>
  <si>
    <t>S</t>
  </si>
  <si>
    <t>Rank</t>
  </si>
  <si>
    <t>Nazwisko i imię</t>
  </si>
  <si>
    <t>II Runda</t>
  </si>
  <si>
    <t>Finał</t>
  </si>
  <si>
    <t>Rozstawieni gracze</t>
  </si>
  <si>
    <t>Lucky losers</t>
  </si>
  <si>
    <t>Zamiast</t>
  </si>
  <si>
    <t>Data i godzina losowania:</t>
  </si>
  <si>
    <t>Gracze obecni przy losowaniu:</t>
  </si>
  <si>
    <t>Podpis sędziego naczelnego:</t>
  </si>
  <si>
    <t>Zwycięzca</t>
  </si>
  <si>
    <t>PZT</t>
  </si>
  <si>
    <t>PUNKTACJA UCZESTNIKÓW TURNIEJU GŁÓWNEGO</t>
  </si>
  <si>
    <t>Lp</t>
  </si>
  <si>
    <t>3-4</t>
  </si>
  <si>
    <t>5-8</t>
  </si>
  <si>
    <t>ranga turnieju:</t>
  </si>
  <si>
    <t>"OBSŁUGA TURNIEJÓW PZT"</t>
  </si>
  <si>
    <t>MP UKS 2005</t>
  </si>
  <si>
    <t>Grzegorz ŻURKOWSKI</t>
  </si>
  <si>
    <t>WIESŁAW KOZICA</t>
  </si>
  <si>
    <t>02-05.09.2005</t>
  </si>
  <si>
    <t>Piotrków Trybunalski</t>
  </si>
  <si>
    <t>BIEDRONKI DO LAT 8</t>
  </si>
  <si>
    <t>OWCZAREK</t>
  </si>
  <si>
    <t>Karolina</t>
  </si>
  <si>
    <t>Champions Team P-ków</t>
  </si>
  <si>
    <t>WÓJTOWICZ</t>
  </si>
  <si>
    <t>Daria</t>
  </si>
  <si>
    <t>TUKS Kozica P-ków</t>
  </si>
  <si>
    <t>ŁUKASIK</t>
  </si>
  <si>
    <t>Angelika</t>
  </si>
  <si>
    <t>UKS Tenis SP 41 Łódź</t>
  </si>
  <si>
    <t>28.03.1997</t>
  </si>
  <si>
    <t>ROBOWSKA</t>
  </si>
  <si>
    <t>Maria</t>
  </si>
  <si>
    <t>14.04.1997</t>
  </si>
  <si>
    <t>STĘPNIK</t>
  </si>
  <si>
    <t>Magdalena</t>
  </si>
  <si>
    <t>MUKS Gemik Kielce</t>
  </si>
  <si>
    <t>04.05.1997</t>
  </si>
  <si>
    <t>STASIŃSKA</t>
  </si>
  <si>
    <t>Magda</t>
  </si>
  <si>
    <t>03.08.1997</t>
  </si>
  <si>
    <t>FRĘCH</t>
  </si>
  <si>
    <t>15.12.1997</t>
  </si>
  <si>
    <t>BYE</t>
  </si>
  <si>
    <t>AS</t>
  </si>
  <si>
    <t>02.09.2005 12:30</t>
  </si>
  <si>
    <t>FRĘCH Magdalena</t>
  </si>
  <si>
    <t>a</t>
  </si>
  <si>
    <t>6/3 6/7 11/8</t>
  </si>
  <si>
    <t>b</t>
  </si>
  <si>
    <t>6/2 6/2</t>
  </si>
  <si>
    <t>bs</t>
  </si>
  <si>
    <t>6/4 6/2</t>
  </si>
  <si>
    <t>as</t>
  </si>
  <si>
    <t>6/3 6/4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</si>
</sst>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28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b/>
      <sz val="12"/>
      <name val="Tahoma"/>
      <family val="2"/>
    </font>
    <font>
      <sz val="10"/>
      <color indexed="9"/>
      <name val="Arial"/>
      <family val="0"/>
    </font>
    <font>
      <b/>
      <sz val="10"/>
      <name val="Tahoma"/>
      <family val="2"/>
    </font>
    <font>
      <b/>
      <u val="single"/>
      <sz val="10"/>
      <name val="Verdana"/>
      <family val="2"/>
    </font>
    <font>
      <u val="single"/>
      <sz val="10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8"/>
      <color indexed="9"/>
      <name val="Arial"/>
      <family val="0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0"/>
    </font>
    <font>
      <sz val="8"/>
      <color indexed="8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6"/>
      <color indexed="9"/>
      <name val="Arial"/>
      <family val="0"/>
    </font>
    <font>
      <sz val="10"/>
      <color indexed="9"/>
      <name val="Tahoma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5" fillId="2" borderId="0" xfId="0" applyFont="1" applyFill="1" applyAlignment="1">
      <alignment horizontal="centerContinuous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9" fillId="2" borderId="0" xfId="0" applyFont="1" applyFill="1" applyAlignment="1">
      <alignment horizontal="right"/>
    </xf>
    <xf numFmtId="0" fontId="0" fillId="3" borderId="2" xfId="0" applyFill="1" applyBorder="1" applyAlignment="1">
      <alignment/>
    </xf>
    <xf numFmtId="0" fontId="8" fillId="3" borderId="2" xfId="0" applyFont="1" applyFill="1" applyBorder="1" applyAlignment="1">
      <alignment/>
    </xf>
    <xf numFmtId="0" fontId="2" fillId="2" borderId="0" xfId="0" applyFont="1" applyFill="1" applyAlignment="1">
      <alignment/>
    </xf>
    <xf numFmtId="0" fontId="11" fillId="2" borderId="0" xfId="17" applyFont="1" applyFill="1" applyAlignment="1">
      <alignment horizontal="right"/>
      <protection/>
    </xf>
    <xf numFmtId="0" fontId="5" fillId="2" borderId="0" xfId="17" applyFont="1" applyFill="1" applyAlignment="1">
      <alignment horizontal="right"/>
      <protection/>
    </xf>
    <xf numFmtId="0" fontId="3" fillId="2" borderId="0" xfId="0" applyFont="1" applyFill="1" applyAlignment="1">
      <alignment horizontal="centerContinuous"/>
    </xf>
    <xf numFmtId="0" fontId="0" fillId="2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165" fontId="8" fillId="2" borderId="8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49" fontId="8" fillId="2" borderId="11" xfId="0" applyNumberFormat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8" fillId="2" borderId="12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49" fontId="8" fillId="2" borderId="14" xfId="0" applyNumberFormat="1" applyFont="1" applyFill="1" applyBorder="1" applyAlignment="1">
      <alignment horizontal="center" vertical="center"/>
    </xf>
    <xf numFmtId="165" fontId="8" fillId="2" borderId="14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Continuous"/>
    </xf>
    <xf numFmtId="0" fontId="14" fillId="4" borderId="0" xfId="0" applyFont="1" applyFill="1" applyAlignment="1">
      <alignment/>
    </xf>
    <xf numFmtId="0" fontId="14" fillId="4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0" fillId="2" borderId="21" xfId="0" applyFill="1" applyBorder="1" applyAlignment="1">
      <alignment/>
    </xf>
    <xf numFmtId="0" fontId="18" fillId="2" borderId="1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15" fillId="2" borderId="2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8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8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22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7" fillId="2" borderId="2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7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4" fillId="2" borderId="23" xfId="0" applyFont="1" applyFill="1" applyBorder="1" applyAlignment="1">
      <alignment/>
    </xf>
    <xf numFmtId="0" fontId="14" fillId="2" borderId="24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5" xfId="0" applyFont="1" applyFill="1" applyBorder="1" applyAlignment="1">
      <alignment/>
    </xf>
    <xf numFmtId="0" fontId="15" fillId="2" borderId="0" xfId="0" applyFont="1" applyFill="1" applyAlignment="1">
      <alignment horizontal="right" indent="1"/>
    </xf>
    <xf numFmtId="0" fontId="22" fillId="0" borderId="1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9" fillId="2" borderId="0" xfId="0" applyFont="1" applyFill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5" fillId="5" borderId="26" xfId="0" applyFont="1" applyFill="1" applyBorder="1" applyAlignment="1">
      <alignment vertical="center" textRotation="255"/>
    </xf>
    <xf numFmtId="0" fontId="15" fillId="5" borderId="21" xfId="0" applyFont="1" applyFill="1" applyBorder="1" applyAlignment="1">
      <alignment vertical="center"/>
    </xf>
    <xf numFmtId="0" fontId="15" fillId="5" borderId="21" xfId="0" applyFont="1" applyFill="1" applyBorder="1" applyAlignment="1">
      <alignment/>
    </xf>
    <xf numFmtId="0" fontId="15" fillId="5" borderId="21" xfId="0" applyFont="1" applyFill="1" applyBorder="1" applyAlignment="1">
      <alignment horizontal="left"/>
    </xf>
    <xf numFmtId="0" fontId="15" fillId="5" borderId="21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 vertical="center"/>
    </xf>
    <xf numFmtId="0" fontId="15" fillId="5" borderId="27" xfId="0" applyFont="1" applyFill="1" applyBorder="1" applyAlignment="1">
      <alignment/>
    </xf>
    <xf numFmtId="0" fontId="15" fillId="5" borderId="0" xfId="0" applyFont="1" applyFill="1" applyBorder="1" applyAlignment="1">
      <alignment/>
    </xf>
    <xf numFmtId="0" fontId="15" fillId="5" borderId="27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0" fontId="0" fillId="5" borderId="2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4" xfId="0" applyFill="1" applyBorder="1" applyAlignment="1">
      <alignment/>
    </xf>
    <xf numFmtId="0" fontId="15" fillId="5" borderId="23" xfId="0" applyFont="1" applyFill="1" applyBorder="1" applyAlignment="1">
      <alignment horizontal="right" vertical="center"/>
    </xf>
    <xf numFmtId="0" fontId="15" fillId="5" borderId="25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vertical="center"/>
    </xf>
    <xf numFmtId="165" fontId="8" fillId="2" borderId="29" xfId="0" applyNumberFormat="1" applyFont="1" applyFill="1" applyBorder="1" applyAlignment="1">
      <alignment horizontal="center" vertical="center"/>
    </xf>
    <xf numFmtId="49" fontId="11" fillId="2" borderId="17" xfId="0" applyNumberFormat="1" applyFont="1" applyFill="1" applyBorder="1" applyAlignment="1">
      <alignment horizontal="center" vertical="center"/>
    </xf>
    <xf numFmtId="49" fontId="11" fillId="2" borderId="18" xfId="0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" fontId="23" fillId="2" borderId="0" xfId="0" applyNumberFormat="1" applyFont="1" applyFill="1" applyAlignment="1">
      <alignment horizontal="left"/>
    </xf>
    <xf numFmtId="0" fontId="24" fillId="2" borderId="0" xfId="17" applyFont="1" applyFill="1" applyAlignment="1">
      <alignment horizontal="right"/>
      <protection/>
    </xf>
    <xf numFmtId="0" fontId="5" fillId="6" borderId="30" xfId="0" applyFont="1" applyFill="1" applyBorder="1" applyAlignment="1">
      <alignment horizontal="center" vertical="center"/>
    </xf>
    <xf numFmtId="1" fontId="8" fillId="6" borderId="24" xfId="0" applyNumberFormat="1" applyFont="1" applyFill="1" applyBorder="1" applyAlignment="1">
      <alignment horizontal="center" vertical="center"/>
    </xf>
    <xf numFmtId="1" fontId="8" fillId="6" borderId="31" xfId="0" applyNumberFormat="1" applyFont="1" applyFill="1" applyBorder="1" applyAlignment="1">
      <alignment horizontal="center" vertical="center"/>
    </xf>
    <xf numFmtId="1" fontId="8" fillId="6" borderId="23" xfId="0" applyNumberFormat="1" applyFont="1" applyFill="1" applyBorder="1" applyAlignment="1">
      <alignment horizontal="center"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34" xfId="0" applyNumberFormat="1" applyFont="1" applyFill="1" applyBorder="1" applyAlignment="1">
      <alignment horizontal="center" vertical="center"/>
    </xf>
    <xf numFmtId="1" fontId="8" fillId="2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1" fontId="8" fillId="2" borderId="29" xfId="0" applyNumberFormat="1" applyFont="1" applyFill="1" applyBorder="1" applyAlignment="1">
      <alignment horizontal="center" vertical="center"/>
    </xf>
    <xf numFmtId="1" fontId="25" fillId="2" borderId="23" xfId="0" applyNumberFormat="1" applyFont="1" applyFill="1" applyBorder="1" applyAlignment="1">
      <alignment/>
    </xf>
    <xf numFmtId="1" fontId="25" fillId="2" borderId="0" xfId="0" applyNumberFormat="1" applyFont="1" applyFill="1" applyAlignment="1">
      <alignment horizontal="left"/>
    </xf>
    <xf numFmtId="1" fontId="25" fillId="2" borderId="21" xfId="0" applyNumberFormat="1" applyFont="1" applyFill="1" applyBorder="1" applyAlignment="1">
      <alignment/>
    </xf>
    <xf numFmtId="1" fontId="25" fillId="2" borderId="0" xfId="0" applyNumberFormat="1" applyFont="1" applyFill="1" applyBorder="1" applyAlignment="1">
      <alignment horizontal="left"/>
    </xf>
    <xf numFmtId="49" fontId="11" fillId="2" borderId="35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5" fillId="2" borderId="0" xfId="0" applyNumberFormat="1" applyFont="1" applyFill="1" applyBorder="1" applyAlignment="1">
      <alignment horizontal="center" vertical="center"/>
    </xf>
    <xf numFmtId="49" fontId="11" fillId="2" borderId="29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top"/>
    </xf>
    <xf numFmtId="0" fontId="26" fillId="0" borderId="3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_Sign-ins1" xfId="17"/>
    <cellStyle name="Percent" xfId="18"/>
    <cellStyle name="Currency" xfId="19"/>
    <cellStyle name="Currency [0]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2</xdr:row>
      <xdr:rowOff>152400</xdr:rowOff>
    </xdr:from>
    <xdr:to>
      <xdr:col>7</xdr:col>
      <xdr:colOff>590550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5429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114300</xdr:rowOff>
    </xdr:from>
    <xdr:to>
      <xdr:col>7</xdr:col>
      <xdr:colOff>276225</xdr:colOff>
      <xdr:row>2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114300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2</xdr:row>
      <xdr:rowOff>0</xdr:rowOff>
    </xdr:from>
    <xdr:to>
      <xdr:col>14</xdr:col>
      <xdr:colOff>85725</xdr:colOff>
      <xdr:row>4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0957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123825</xdr:rowOff>
    </xdr:from>
    <xdr:to>
      <xdr:col>7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123825"/>
          <a:ext cx="1038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G11" sqref="G11"/>
    </sheetView>
  </sheetViews>
  <sheetFormatPr defaultColWidth="9.140625" defaultRowHeight="12.75"/>
  <sheetData>
    <row r="1" spans="1:12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 ht="18">
      <c r="A2" s="2" t="s">
        <v>38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2.75">
      <c r="A4" s="6" t="s">
        <v>0</v>
      </c>
      <c r="B4" s="5"/>
      <c r="C4" s="5"/>
      <c r="D4" s="5"/>
      <c r="E4" s="5"/>
      <c r="F4" s="5"/>
      <c r="G4" s="5"/>
      <c r="H4" s="5"/>
      <c r="I4" s="5"/>
      <c r="J4" s="4"/>
      <c r="K4" s="4"/>
      <c r="L4" s="4"/>
      <c r="M4" s="4"/>
    </row>
    <row r="5" spans="1:13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4"/>
      <c r="B7" s="9" t="s">
        <v>1</v>
      </c>
      <c r="C7" s="10"/>
      <c r="D7" s="10"/>
      <c r="E7" s="10"/>
      <c r="F7" s="10"/>
      <c r="G7" s="4"/>
      <c r="H7" s="4"/>
      <c r="I7" s="4"/>
      <c r="J7" s="4"/>
      <c r="K7" s="4"/>
      <c r="L7" s="4"/>
      <c r="M7" s="4"/>
    </row>
    <row r="8" spans="1:13" ht="6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>
      <c r="A10" s="12"/>
      <c r="B10" s="14" t="s">
        <v>2</v>
      </c>
      <c r="C10" s="16" t="s">
        <v>39</v>
      </c>
      <c r="D10" s="15"/>
      <c r="E10" s="4"/>
      <c r="F10" s="13" t="s">
        <v>4</v>
      </c>
      <c r="G10" s="16" t="s">
        <v>44</v>
      </c>
      <c r="H10" s="15"/>
      <c r="I10" s="4"/>
      <c r="J10" s="4"/>
      <c r="K10" s="4"/>
      <c r="L10" s="4"/>
      <c r="M10" s="4"/>
    </row>
    <row r="11" spans="1:13" ht="9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4.25" customHeight="1">
      <c r="A12" s="12"/>
      <c r="B12" s="13" t="s">
        <v>7</v>
      </c>
      <c r="C12" s="16" t="s">
        <v>40</v>
      </c>
      <c r="D12" s="15"/>
      <c r="E12" s="4"/>
      <c r="F12" s="13" t="s">
        <v>5</v>
      </c>
      <c r="G12" s="16" t="s">
        <v>43</v>
      </c>
      <c r="H12" s="15"/>
      <c r="I12" s="4"/>
      <c r="J12" s="4"/>
      <c r="K12" s="4"/>
      <c r="L12" s="4"/>
      <c r="M12" s="4"/>
    </row>
    <row r="13" spans="1:13" ht="9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4.25" customHeight="1">
      <c r="A14" s="12"/>
      <c r="B14" s="13" t="s">
        <v>3</v>
      </c>
      <c r="C14" s="16" t="s">
        <v>41</v>
      </c>
      <c r="D14" s="15"/>
      <c r="E14" s="4"/>
      <c r="F14" s="13" t="s">
        <v>6</v>
      </c>
      <c r="G14" s="16" t="s">
        <v>42</v>
      </c>
      <c r="H14" s="15"/>
      <c r="I14" s="4"/>
      <c r="J14" s="4"/>
      <c r="K14" s="4"/>
      <c r="L14" s="4"/>
      <c r="M14" s="4"/>
    </row>
    <row r="15" spans="1:13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2.75">
      <c r="A16" s="12"/>
      <c r="B16" s="13"/>
      <c r="C16" s="7"/>
      <c r="D16" s="7"/>
      <c r="E16" s="4"/>
      <c r="F16" s="4"/>
      <c r="G16" s="4"/>
      <c r="H16" s="4"/>
      <c r="I16" s="4"/>
      <c r="J16" s="4"/>
      <c r="K16" s="4"/>
      <c r="L16" s="4"/>
      <c r="M16" s="4"/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showZeros="0" tabSelected="1" workbookViewId="0" topLeftCell="A1">
      <selection activeCell="I8" sqref="I8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3" width="18.7109375" style="0" customWidth="1"/>
    <col min="4" max="4" width="20.7109375" style="0" customWidth="1"/>
    <col min="5" max="6" width="10.7109375" style="0" customWidth="1"/>
    <col min="7" max="8" width="5.7109375" style="0" customWidth="1"/>
    <col min="10" max="10" width="6.8515625" style="0" hidden="1" customWidth="1"/>
  </cols>
  <sheetData>
    <row r="1" spans="1:12" ht="19.5" customHeight="1">
      <c r="A1" s="17" t="str">
        <f>Tytuł!C10</f>
        <v>MP UKS 2005</v>
      </c>
      <c r="B1" s="4"/>
      <c r="C1" s="4"/>
      <c r="D1" s="18" t="s">
        <v>17</v>
      </c>
      <c r="E1" s="11" t="str">
        <f>Tytuł!$C$14</f>
        <v>WIESŁAW KOZICA</v>
      </c>
      <c r="F1" s="4"/>
      <c r="G1" s="19"/>
      <c r="H1" s="4"/>
      <c r="I1" s="4"/>
      <c r="J1" s="4"/>
      <c r="K1" s="4"/>
      <c r="L1" s="4"/>
    </row>
    <row r="2" spans="1:12" ht="12.75">
      <c r="A2" s="4"/>
      <c r="B2" s="4"/>
      <c r="C2" s="4"/>
      <c r="D2" s="18" t="s">
        <v>4</v>
      </c>
      <c r="E2" s="11" t="str">
        <f>Tytuł!$G$10</f>
        <v>BIEDRONKI DO LAT 8</v>
      </c>
      <c r="F2" s="4"/>
      <c r="G2" s="19"/>
      <c r="H2" s="4"/>
      <c r="I2" s="4"/>
      <c r="J2" s="4"/>
      <c r="K2" s="4"/>
      <c r="L2" s="4"/>
    </row>
    <row r="3" spans="1:12" ht="12.75">
      <c r="A3" s="18"/>
      <c r="B3" s="18"/>
      <c r="C3" s="4"/>
      <c r="D3" s="18" t="s">
        <v>5</v>
      </c>
      <c r="E3" s="11" t="str">
        <f>Tytuł!$G$12</f>
        <v>Piotrków Trybunalski</v>
      </c>
      <c r="F3" s="19"/>
      <c r="G3" s="4"/>
      <c r="H3" s="4"/>
      <c r="I3" s="4"/>
      <c r="J3" s="4"/>
      <c r="K3" s="4"/>
      <c r="L3" s="4"/>
    </row>
    <row r="4" spans="1:12" ht="12.75">
      <c r="A4" s="18"/>
      <c r="B4" s="18"/>
      <c r="C4" s="4"/>
      <c r="D4" s="18" t="s">
        <v>6</v>
      </c>
      <c r="E4" s="11" t="str">
        <f>Tytuł!$G$14</f>
        <v>02-05.09.2005</v>
      </c>
      <c r="F4" s="19"/>
      <c r="G4" s="4"/>
      <c r="H4" s="4"/>
      <c r="I4" s="4"/>
      <c r="J4" s="4"/>
      <c r="K4" s="4"/>
      <c r="L4" s="4"/>
    </row>
    <row r="5" spans="1:12" ht="12.75">
      <c r="A5" s="4"/>
      <c r="B5" s="11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0" t="s">
        <v>16</v>
      </c>
      <c r="B6" s="3"/>
      <c r="C6" s="65"/>
      <c r="D6" s="3"/>
      <c r="E6" s="3"/>
      <c r="F6" s="3"/>
      <c r="G6" s="3"/>
      <c r="H6" s="3"/>
      <c r="I6" s="4"/>
      <c r="J6" s="4"/>
      <c r="K6" s="4"/>
      <c r="L6" s="4"/>
    </row>
    <row r="7" spans="1:12" ht="13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2" t="s">
        <v>8</v>
      </c>
      <c r="B8" s="23" t="s">
        <v>9</v>
      </c>
      <c r="C8" s="23" t="s">
        <v>10</v>
      </c>
      <c r="D8" s="23" t="s">
        <v>11</v>
      </c>
      <c r="E8" s="23" t="s">
        <v>12</v>
      </c>
      <c r="F8" s="23" t="s">
        <v>13</v>
      </c>
      <c r="G8" s="23" t="s">
        <v>15</v>
      </c>
      <c r="H8" s="24" t="s">
        <v>14</v>
      </c>
      <c r="I8" s="4"/>
      <c r="J8" s="4"/>
      <c r="K8" s="4"/>
      <c r="L8" s="4"/>
    </row>
    <row r="9" spans="1:12" ht="19.5" customHeight="1">
      <c r="A9" s="61">
        <v>1</v>
      </c>
      <c r="B9" s="30" t="s">
        <v>65</v>
      </c>
      <c r="C9" s="30" t="s">
        <v>59</v>
      </c>
      <c r="D9" s="26" t="s">
        <v>53</v>
      </c>
      <c r="E9" s="27"/>
      <c r="F9" s="28" t="s">
        <v>66</v>
      </c>
      <c r="G9" s="29"/>
      <c r="H9" s="171">
        <v>1</v>
      </c>
      <c r="I9" s="4"/>
      <c r="J9" s="4" t="str">
        <f aca="true" t="shared" si="0" ref="J9:J40">(UPPER(B9)&amp;", "&amp;C9)</f>
        <v>FRĘCH, Magdalena</v>
      </c>
      <c r="K9" s="4"/>
      <c r="L9" s="4"/>
    </row>
    <row r="10" spans="1:12" ht="19.5" customHeight="1">
      <c r="A10" s="62">
        <v>2</v>
      </c>
      <c r="B10" s="30" t="s">
        <v>45</v>
      </c>
      <c r="C10" s="30" t="s">
        <v>46</v>
      </c>
      <c r="D10" s="31" t="s">
        <v>47</v>
      </c>
      <c r="E10" s="32"/>
      <c r="F10" s="33">
        <v>1998</v>
      </c>
      <c r="G10" s="34"/>
      <c r="H10" s="172">
        <v>2</v>
      </c>
      <c r="I10" s="4"/>
      <c r="J10" s="4" t="str">
        <f t="shared" si="0"/>
        <v>OWCZAREK, Karolina</v>
      </c>
      <c r="K10" s="4"/>
      <c r="L10" s="4"/>
    </row>
    <row r="11" spans="1:12" ht="19.5" customHeight="1">
      <c r="A11" s="62">
        <v>3</v>
      </c>
      <c r="B11" s="30" t="s">
        <v>58</v>
      </c>
      <c r="C11" s="30" t="s">
        <v>59</v>
      </c>
      <c r="D11" s="31" t="s">
        <v>60</v>
      </c>
      <c r="E11" s="37"/>
      <c r="F11" s="38" t="s">
        <v>61</v>
      </c>
      <c r="G11" s="34"/>
      <c r="H11" s="35"/>
      <c r="I11" s="4"/>
      <c r="J11" s="4" t="str">
        <f t="shared" si="0"/>
        <v>STĘPNIK, Magdalena</v>
      </c>
      <c r="K11" s="4"/>
      <c r="L11" s="4"/>
    </row>
    <row r="12" spans="1:12" ht="19.5" customHeight="1">
      <c r="A12" s="62">
        <v>4</v>
      </c>
      <c r="B12" s="25" t="s">
        <v>55</v>
      </c>
      <c r="C12" s="25" t="s">
        <v>56</v>
      </c>
      <c r="D12" s="31" t="s">
        <v>53</v>
      </c>
      <c r="E12" s="34"/>
      <c r="F12" s="36" t="s">
        <v>57</v>
      </c>
      <c r="G12" s="34"/>
      <c r="H12" s="35"/>
      <c r="I12" s="4"/>
      <c r="J12" s="4" t="str">
        <f t="shared" si="0"/>
        <v>ROBOWSKA, Maria</v>
      </c>
      <c r="K12" s="4"/>
      <c r="L12" s="4"/>
    </row>
    <row r="13" spans="1:12" ht="19.5" customHeight="1">
      <c r="A13" s="62">
        <v>5</v>
      </c>
      <c r="B13" s="30" t="s">
        <v>48</v>
      </c>
      <c r="C13" s="30" t="s">
        <v>49</v>
      </c>
      <c r="D13" s="26" t="s">
        <v>50</v>
      </c>
      <c r="E13" s="37"/>
      <c r="F13" s="38">
        <v>1997</v>
      </c>
      <c r="G13" s="29"/>
      <c r="H13" s="35"/>
      <c r="I13" s="4"/>
      <c r="J13" s="4" t="str">
        <f t="shared" si="0"/>
        <v>WÓJTOWICZ, Daria</v>
      </c>
      <c r="K13" s="4"/>
      <c r="L13" s="4"/>
    </row>
    <row r="14" spans="1:12" ht="19.5" customHeight="1">
      <c r="A14" s="62">
        <v>6</v>
      </c>
      <c r="B14" s="30" t="s">
        <v>51</v>
      </c>
      <c r="C14" s="30" t="s">
        <v>52</v>
      </c>
      <c r="D14" s="31" t="s">
        <v>53</v>
      </c>
      <c r="E14" s="159"/>
      <c r="F14" s="160" t="s">
        <v>54</v>
      </c>
      <c r="G14" s="29"/>
      <c r="H14" s="35"/>
      <c r="I14" s="4"/>
      <c r="J14" s="4" t="str">
        <f t="shared" si="0"/>
        <v>ŁUKASIK, Angelika</v>
      </c>
      <c r="K14" s="4"/>
      <c r="L14" s="4"/>
    </row>
    <row r="15" spans="1:12" ht="19.5" customHeight="1">
      <c r="A15" s="62">
        <v>7</v>
      </c>
      <c r="B15" s="43" t="s">
        <v>62</v>
      </c>
      <c r="C15" s="43" t="s">
        <v>63</v>
      </c>
      <c r="D15" s="31" t="s">
        <v>60</v>
      </c>
      <c r="E15" s="41"/>
      <c r="F15" s="42" t="s">
        <v>64</v>
      </c>
      <c r="G15" s="29"/>
      <c r="H15" s="35"/>
      <c r="I15" s="4"/>
      <c r="J15" s="4" t="str">
        <f t="shared" si="0"/>
        <v>STASIŃSKA, Magda</v>
      </c>
      <c r="K15" s="4"/>
      <c r="L15" s="4"/>
    </row>
    <row r="16" spans="1:12" ht="19.5" customHeight="1">
      <c r="A16" s="62">
        <v>8</v>
      </c>
      <c r="B16" s="30" t="s">
        <v>67</v>
      </c>
      <c r="C16" s="30"/>
      <c r="D16" s="44"/>
      <c r="E16" s="34"/>
      <c r="F16" s="36"/>
      <c r="G16" s="29"/>
      <c r="H16" s="35"/>
      <c r="I16" s="4"/>
      <c r="J16" s="4" t="str">
        <f t="shared" si="0"/>
        <v>BYE, </v>
      </c>
      <c r="K16" s="4"/>
      <c r="L16" s="4"/>
    </row>
    <row r="17" spans="1:12" ht="19.5" customHeight="1">
      <c r="A17" s="62">
        <v>9</v>
      </c>
      <c r="B17" s="30"/>
      <c r="C17" s="30"/>
      <c r="D17" s="31"/>
      <c r="E17" s="34"/>
      <c r="F17" s="36"/>
      <c r="G17" s="29"/>
      <c r="H17" s="35"/>
      <c r="I17" s="4"/>
      <c r="J17" s="4" t="str">
        <f t="shared" si="0"/>
        <v>, </v>
      </c>
      <c r="K17" s="4"/>
      <c r="L17" s="4"/>
    </row>
    <row r="18" spans="1:12" ht="19.5" customHeight="1">
      <c r="A18" s="62">
        <v>10</v>
      </c>
      <c r="B18" s="30"/>
      <c r="C18" s="30"/>
      <c r="D18" s="45"/>
      <c r="E18" s="41"/>
      <c r="F18" s="42"/>
      <c r="G18" s="29"/>
      <c r="H18" s="35"/>
      <c r="I18" s="4"/>
      <c r="J18" s="4" t="str">
        <f t="shared" si="0"/>
        <v>, </v>
      </c>
      <c r="K18" s="4"/>
      <c r="L18" s="4"/>
    </row>
    <row r="19" spans="1:12" ht="19.5" customHeight="1">
      <c r="A19" s="62">
        <v>11</v>
      </c>
      <c r="B19" s="30"/>
      <c r="C19" s="30"/>
      <c r="D19" s="31"/>
      <c r="E19" s="41"/>
      <c r="F19" s="42"/>
      <c r="G19" s="29"/>
      <c r="H19" s="35"/>
      <c r="I19" s="4"/>
      <c r="J19" s="4" t="str">
        <f t="shared" si="0"/>
        <v>, </v>
      </c>
      <c r="K19" s="4"/>
      <c r="L19" s="4"/>
    </row>
    <row r="20" spans="1:12" ht="19.5" customHeight="1">
      <c r="A20" s="62">
        <v>12</v>
      </c>
      <c r="B20" s="30"/>
      <c r="C20" s="30"/>
      <c r="D20" s="31"/>
      <c r="E20" s="41"/>
      <c r="F20" s="42"/>
      <c r="G20" s="29"/>
      <c r="H20" s="35"/>
      <c r="I20" s="4"/>
      <c r="J20" s="4" t="str">
        <f t="shared" si="0"/>
        <v>, </v>
      </c>
      <c r="K20" s="4"/>
      <c r="L20" s="4"/>
    </row>
    <row r="21" spans="1:12" ht="19.5" customHeight="1">
      <c r="A21" s="62">
        <v>13</v>
      </c>
      <c r="B21" s="25"/>
      <c r="C21" s="25"/>
      <c r="D21" s="45"/>
      <c r="E21" s="34"/>
      <c r="F21" s="36"/>
      <c r="G21" s="29"/>
      <c r="H21" s="35"/>
      <c r="I21" s="4"/>
      <c r="J21" s="4" t="str">
        <f t="shared" si="0"/>
        <v>, </v>
      </c>
      <c r="K21" s="4"/>
      <c r="L21" s="4"/>
    </row>
    <row r="22" spans="1:12" ht="19.5" customHeight="1">
      <c r="A22" s="62">
        <v>14</v>
      </c>
      <c r="B22" s="30"/>
      <c r="C22" s="30"/>
      <c r="D22" s="46"/>
      <c r="E22" s="34"/>
      <c r="F22" s="36"/>
      <c r="G22" s="29"/>
      <c r="H22" s="35"/>
      <c r="I22" s="4"/>
      <c r="J22" s="4" t="str">
        <f t="shared" si="0"/>
        <v>, </v>
      </c>
      <c r="K22" s="4"/>
      <c r="L22" s="4"/>
    </row>
    <row r="23" spans="1:12" ht="19.5" customHeight="1">
      <c r="A23" s="62">
        <v>15</v>
      </c>
      <c r="B23" s="30"/>
      <c r="C23" s="30"/>
      <c r="D23" s="31"/>
      <c r="E23" s="39"/>
      <c r="F23" s="40"/>
      <c r="G23" s="29"/>
      <c r="H23" s="35"/>
      <c r="I23" s="4"/>
      <c r="J23" s="4" t="str">
        <f t="shared" si="0"/>
        <v>, </v>
      </c>
      <c r="K23" s="4"/>
      <c r="L23" s="4"/>
    </row>
    <row r="24" spans="1:12" ht="19.5" customHeight="1">
      <c r="A24" s="62">
        <v>16</v>
      </c>
      <c r="B24" s="30"/>
      <c r="C24" s="30"/>
      <c r="D24" s="45"/>
      <c r="E24" s="34"/>
      <c r="F24" s="36"/>
      <c r="G24" s="29"/>
      <c r="H24" s="35"/>
      <c r="I24" s="4"/>
      <c r="J24" s="4" t="str">
        <f t="shared" si="0"/>
        <v>, </v>
      </c>
      <c r="K24" s="4"/>
      <c r="L24" s="4"/>
    </row>
    <row r="25" spans="1:12" ht="19.5" customHeight="1">
      <c r="A25" s="62">
        <v>17</v>
      </c>
      <c r="B25" s="30"/>
      <c r="C25" s="30"/>
      <c r="D25" s="31"/>
      <c r="E25" s="47"/>
      <c r="F25" s="48"/>
      <c r="G25" s="29"/>
      <c r="H25" s="35"/>
      <c r="I25" s="4"/>
      <c r="J25" s="4" t="str">
        <f t="shared" si="0"/>
        <v>, </v>
      </c>
      <c r="K25" s="4"/>
      <c r="L25" s="4"/>
    </row>
    <row r="26" spans="1:12" ht="19.5" customHeight="1">
      <c r="A26" s="62">
        <v>18</v>
      </c>
      <c r="B26" s="25"/>
      <c r="C26" s="25"/>
      <c r="D26" s="26"/>
      <c r="E26" s="34"/>
      <c r="F26" s="36"/>
      <c r="G26" s="29"/>
      <c r="H26" s="35"/>
      <c r="I26" s="4"/>
      <c r="J26" s="4" t="str">
        <f t="shared" si="0"/>
        <v>, </v>
      </c>
      <c r="K26" s="4"/>
      <c r="L26" s="4"/>
    </row>
    <row r="27" spans="1:12" ht="19.5" customHeight="1">
      <c r="A27" s="62">
        <v>19</v>
      </c>
      <c r="B27" s="30"/>
      <c r="C27" s="30"/>
      <c r="D27" s="31"/>
      <c r="E27" s="34"/>
      <c r="F27" s="36"/>
      <c r="G27" s="29"/>
      <c r="H27" s="35"/>
      <c r="I27" s="4"/>
      <c r="J27" s="4" t="str">
        <f t="shared" si="0"/>
        <v>, </v>
      </c>
      <c r="K27" s="4"/>
      <c r="L27" s="4"/>
    </row>
    <row r="28" spans="1:12" ht="19.5" customHeight="1">
      <c r="A28" s="62">
        <v>20</v>
      </c>
      <c r="B28" s="30"/>
      <c r="C28" s="30"/>
      <c r="D28" s="31"/>
      <c r="E28" s="47"/>
      <c r="F28" s="48"/>
      <c r="G28" s="29"/>
      <c r="H28" s="35"/>
      <c r="I28" s="4"/>
      <c r="J28" s="4" t="str">
        <f t="shared" si="0"/>
        <v>, </v>
      </c>
      <c r="K28" s="4"/>
      <c r="L28" s="4"/>
    </row>
    <row r="29" spans="1:12" ht="19.5" customHeight="1">
      <c r="A29" s="62">
        <v>21</v>
      </c>
      <c r="B29" s="43"/>
      <c r="C29" s="43"/>
      <c r="D29" s="49"/>
      <c r="E29" s="32"/>
      <c r="F29" s="33"/>
      <c r="G29" s="29"/>
      <c r="H29" s="35"/>
      <c r="I29" s="4"/>
      <c r="J29" s="4" t="str">
        <f t="shared" si="0"/>
        <v>, </v>
      </c>
      <c r="K29" s="4"/>
      <c r="L29" s="4"/>
    </row>
    <row r="30" spans="1:12" ht="19.5" customHeight="1">
      <c r="A30" s="62">
        <v>22</v>
      </c>
      <c r="B30" s="30"/>
      <c r="C30" s="30"/>
      <c r="D30" s="31"/>
      <c r="E30" s="37"/>
      <c r="F30" s="38"/>
      <c r="G30" s="29"/>
      <c r="H30" s="35"/>
      <c r="I30" s="4"/>
      <c r="J30" s="4" t="str">
        <f t="shared" si="0"/>
        <v>, </v>
      </c>
      <c r="K30" s="4"/>
      <c r="L30" s="4"/>
    </row>
    <row r="31" spans="1:12" ht="19.5" customHeight="1">
      <c r="A31" s="62">
        <v>23</v>
      </c>
      <c r="B31" s="30"/>
      <c r="C31" s="30"/>
      <c r="D31" s="31"/>
      <c r="E31" s="39"/>
      <c r="F31" s="40"/>
      <c r="G31" s="29"/>
      <c r="H31" s="35"/>
      <c r="I31" s="4"/>
      <c r="J31" s="4" t="str">
        <f t="shared" si="0"/>
        <v>, </v>
      </c>
      <c r="K31" s="4"/>
      <c r="L31" s="4"/>
    </row>
    <row r="32" spans="1:12" ht="19.5" customHeight="1">
      <c r="A32" s="62">
        <v>24</v>
      </c>
      <c r="B32" s="30"/>
      <c r="C32" s="30"/>
      <c r="D32" s="45"/>
      <c r="E32" s="34"/>
      <c r="F32" s="36"/>
      <c r="G32" s="29"/>
      <c r="H32" s="35"/>
      <c r="I32" s="4"/>
      <c r="J32" s="4" t="str">
        <f t="shared" si="0"/>
        <v>, </v>
      </c>
      <c r="K32" s="4"/>
      <c r="L32" s="4"/>
    </row>
    <row r="33" spans="1:12" ht="19.5" customHeight="1">
      <c r="A33" s="62">
        <v>25</v>
      </c>
      <c r="B33" s="30"/>
      <c r="C33" s="30"/>
      <c r="D33" s="31"/>
      <c r="E33" s="34"/>
      <c r="F33" s="36"/>
      <c r="G33" s="29"/>
      <c r="H33" s="35"/>
      <c r="I33" s="4"/>
      <c r="J33" s="4" t="str">
        <f t="shared" si="0"/>
        <v>, </v>
      </c>
      <c r="K33" s="4"/>
      <c r="L33" s="4"/>
    </row>
    <row r="34" spans="1:12" ht="19.5" customHeight="1">
      <c r="A34" s="62">
        <v>26</v>
      </c>
      <c r="B34" s="25"/>
      <c r="C34" s="25"/>
      <c r="D34" s="26"/>
      <c r="E34" s="34"/>
      <c r="F34" s="36"/>
      <c r="G34" s="29"/>
      <c r="H34" s="35"/>
      <c r="I34" s="4"/>
      <c r="J34" s="4" t="str">
        <f t="shared" si="0"/>
        <v>, </v>
      </c>
      <c r="K34" s="4"/>
      <c r="L34" s="4"/>
    </row>
    <row r="35" spans="1:12" ht="19.5" customHeight="1">
      <c r="A35" s="62">
        <v>27</v>
      </c>
      <c r="B35" s="30"/>
      <c r="C35" s="30"/>
      <c r="D35" s="31"/>
      <c r="E35" s="39"/>
      <c r="F35" s="40"/>
      <c r="G35" s="29"/>
      <c r="H35" s="35"/>
      <c r="I35" s="4"/>
      <c r="J35" s="4" t="str">
        <f t="shared" si="0"/>
        <v>, </v>
      </c>
      <c r="K35" s="4"/>
      <c r="L35" s="4"/>
    </row>
    <row r="36" spans="1:12" ht="19.5" customHeight="1">
      <c r="A36" s="62">
        <v>28</v>
      </c>
      <c r="B36" s="30"/>
      <c r="C36" s="30"/>
      <c r="D36" s="31"/>
      <c r="E36" s="41"/>
      <c r="F36" s="42"/>
      <c r="G36" s="29"/>
      <c r="H36" s="35"/>
      <c r="I36" s="4"/>
      <c r="J36" s="4" t="str">
        <f t="shared" si="0"/>
        <v>, </v>
      </c>
      <c r="K36" s="4"/>
      <c r="L36" s="4"/>
    </row>
    <row r="37" spans="1:12" ht="19.5" customHeight="1">
      <c r="A37" s="62">
        <v>29</v>
      </c>
      <c r="B37" s="30"/>
      <c r="C37" s="30"/>
      <c r="D37" s="31"/>
      <c r="E37" s="27"/>
      <c r="F37" s="28"/>
      <c r="G37" s="50"/>
      <c r="H37" s="51"/>
      <c r="I37" s="4"/>
      <c r="J37" s="4" t="str">
        <f t="shared" si="0"/>
        <v>, </v>
      </c>
      <c r="K37" s="4"/>
      <c r="L37" s="4"/>
    </row>
    <row r="38" spans="1:12" ht="19.5" customHeight="1">
      <c r="A38" s="62">
        <v>30</v>
      </c>
      <c r="B38" s="25"/>
      <c r="C38" s="25"/>
      <c r="D38" s="26"/>
      <c r="E38" s="32"/>
      <c r="F38" s="33"/>
      <c r="G38" s="50"/>
      <c r="H38" s="51"/>
      <c r="I38" s="4"/>
      <c r="J38" s="4" t="str">
        <f t="shared" si="0"/>
        <v>, </v>
      </c>
      <c r="K38" s="4"/>
      <c r="L38" s="4"/>
    </row>
    <row r="39" spans="1:12" ht="19.5" customHeight="1">
      <c r="A39" s="62">
        <v>31</v>
      </c>
      <c r="B39" s="30"/>
      <c r="C39" s="30"/>
      <c r="D39" s="45"/>
      <c r="E39" s="34"/>
      <c r="F39" s="36"/>
      <c r="G39" s="50"/>
      <c r="H39" s="51"/>
      <c r="I39" s="4"/>
      <c r="J39" s="4" t="str">
        <f t="shared" si="0"/>
        <v>, </v>
      </c>
      <c r="K39" s="4"/>
      <c r="L39" s="4"/>
    </row>
    <row r="40" spans="1:12" ht="19.5" customHeight="1">
      <c r="A40" s="62">
        <v>32</v>
      </c>
      <c r="B40" s="30"/>
      <c r="C40" s="30"/>
      <c r="D40" s="45"/>
      <c r="E40" s="34"/>
      <c r="F40" s="36"/>
      <c r="G40" s="50"/>
      <c r="H40" s="51"/>
      <c r="I40" s="4"/>
      <c r="J40" s="4" t="str">
        <f t="shared" si="0"/>
        <v>, </v>
      </c>
      <c r="K40" s="4"/>
      <c r="L40" s="4"/>
    </row>
    <row r="41" spans="1:12" ht="19.5" customHeight="1">
      <c r="A41" s="62">
        <v>33</v>
      </c>
      <c r="B41" s="30"/>
      <c r="C41" s="30"/>
      <c r="D41" s="31"/>
      <c r="E41" s="37"/>
      <c r="F41" s="38"/>
      <c r="G41" s="50"/>
      <c r="H41" s="51"/>
      <c r="I41" s="4"/>
      <c r="J41" s="4" t="str">
        <f aca="true" t="shared" si="1" ref="J41:J72">(UPPER(B41)&amp;", "&amp;C41)</f>
        <v>, </v>
      </c>
      <c r="K41" s="4"/>
      <c r="L41" s="4"/>
    </row>
    <row r="42" spans="1:12" ht="19.5" customHeight="1">
      <c r="A42" s="62">
        <v>34</v>
      </c>
      <c r="B42" s="25"/>
      <c r="C42" s="25"/>
      <c r="D42" s="26"/>
      <c r="E42" s="39"/>
      <c r="F42" s="40"/>
      <c r="G42" s="50"/>
      <c r="H42" s="51"/>
      <c r="I42" s="4"/>
      <c r="J42" s="4" t="str">
        <f t="shared" si="1"/>
        <v>, </v>
      </c>
      <c r="K42" s="4"/>
      <c r="L42" s="4"/>
    </row>
    <row r="43" spans="1:12" ht="19.5" customHeight="1">
      <c r="A43" s="62">
        <v>35</v>
      </c>
      <c r="B43" s="30"/>
      <c r="C43" s="30"/>
      <c r="D43" s="45"/>
      <c r="E43" s="41"/>
      <c r="F43" s="42"/>
      <c r="G43" s="50"/>
      <c r="H43" s="51"/>
      <c r="I43" s="4"/>
      <c r="J43" s="4" t="str">
        <f t="shared" si="1"/>
        <v>, </v>
      </c>
      <c r="K43" s="4"/>
      <c r="L43" s="4"/>
    </row>
    <row r="44" spans="1:12" ht="19.5" customHeight="1">
      <c r="A44" s="62">
        <v>36</v>
      </c>
      <c r="B44" s="30"/>
      <c r="C44" s="30"/>
      <c r="D44" s="45"/>
      <c r="E44" s="34"/>
      <c r="F44" s="36"/>
      <c r="G44" s="50"/>
      <c r="H44" s="51"/>
      <c r="I44" s="4"/>
      <c r="J44" s="4" t="str">
        <f t="shared" si="1"/>
        <v>, </v>
      </c>
      <c r="K44" s="4"/>
      <c r="L44" s="4"/>
    </row>
    <row r="45" spans="1:12" ht="19.5" customHeight="1">
      <c r="A45" s="62">
        <v>37</v>
      </c>
      <c r="B45" s="43"/>
      <c r="C45" s="43"/>
      <c r="D45" s="49"/>
      <c r="E45" s="34"/>
      <c r="F45" s="36"/>
      <c r="G45" s="50"/>
      <c r="H45" s="51"/>
      <c r="I45" s="4"/>
      <c r="J45" s="4" t="str">
        <f t="shared" si="1"/>
        <v>, </v>
      </c>
      <c r="K45" s="4"/>
      <c r="L45" s="4"/>
    </row>
    <row r="46" spans="1:12" ht="19.5" customHeight="1">
      <c r="A46" s="62">
        <v>38</v>
      </c>
      <c r="B46" s="30"/>
      <c r="C46" s="30"/>
      <c r="D46" s="31"/>
      <c r="E46" s="41"/>
      <c r="F46" s="42"/>
      <c r="G46" s="50"/>
      <c r="H46" s="51"/>
      <c r="I46" s="4"/>
      <c r="J46" s="4" t="str">
        <f t="shared" si="1"/>
        <v>, </v>
      </c>
      <c r="K46" s="4"/>
      <c r="L46" s="4"/>
    </row>
    <row r="47" spans="1:12" ht="19.5" customHeight="1">
      <c r="A47" s="62">
        <v>39</v>
      </c>
      <c r="B47" s="30"/>
      <c r="C47" s="30"/>
      <c r="D47" s="31"/>
      <c r="E47" s="41"/>
      <c r="F47" s="42"/>
      <c r="G47" s="50"/>
      <c r="H47" s="51"/>
      <c r="I47" s="4"/>
      <c r="J47" s="4" t="str">
        <f t="shared" si="1"/>
        <v>, </v>
      </c>
      <c r="K47" s="4"/>
      <c r="L47" s="4"/>
    </row>
    <row r="48" spans="1:12" ht="19.5" customHeight="1">
      <c r="A48" s="62">
        <v>40</v>
      </c>
      <c r="B48" s="30"/>
      <c r="C48" s="30"/>
      <c r="D48" s="31"/>
      <c r="E48" s="41"/>
      <c r="F48" s="42"/>
      <c r="G48" s="50"/>
      <c r="H48" s="51"/>
      <c r="I48" s="4"/>
      <c r="J48" s="4" t="str">
        <f t="shared" si="1"/>
        <v>, </v>
      </c>
      <c r="K48" s="4"/>
      <c r="L48" s="4"/>
    </row>
    <row r="49" spans="1:12" ht="19.5" customHeight="1">
      <c r="A49" s="62">
        <v>41</v>
      </c>
      <c r="B49" s="30"/>
      <c r="C49" s="30"/>
      <c r="D49" s="31"/>
      <c r="E49" s="34"/>
      <c r="F49" s="36"/>
      <c r="G49" s="50"/>
      <c r="H49" s="51"/>
      <c r="I49" s="4"/>
      <c r="J49" s="4" t="str">
        <f t="shared" si="1"/>
        <v>, </v>
      </c>
      <c r="K49" s="4"/>
      <c r="L49" s="4"/>
    </row>
    <row r="50" spans="1:12" ht="19.5" customHeight="1">
      <c r="A50" s="62">
        <v>42</v>
      </c>
      <c r="B50" s="30"/>
      <c r="C50" s="30"/>
      <c r="D50" s="31"/>
      <c r="E50" s="34"/>
      <c r="F50" s="36"/>
      <c r="G50" s="50"/>
      <c r="H50" s="51"/>
      <c r="I50" s="4"/>
      <c r="J50" s="4" t="str">
        <f t="shared" si="1"/>
        <v>, </v>
      </c>
      <c r="K50" s="4"/>
      <c r="L50" s="4"/>
    </row>
    <row r="51" spans="1:12" ht="19.5" customHeight="1">
      <c r="A51" s="62">
        <v>43</v>
      </c>
      <c r="B51" s="30"/>
      <c r="C51" s="30"/>
      <c r="D51" s="45"/>
      <c r="E51" s="39"/>
      <c r="F51" s="40"/>
      <c r="G51" s="50"/>
      <c r="H51" s="51"/>
      <c r="I51" s="4"/>
      <c r="J51" s="4" t="str">
        <f t="shared" si="1"/>
        <v>, </v>
      </c>
      <c r="K51" s="4"/>
      <c r="L51" s="4"/>
    </row>
    <row r="52" spans="1:12" ht="19.5" customHeight="1">
      <c r="A52" s="62">
        <v>44</v>
      </c>
      <c r="B52" s="30"/>
      <c r="C52" s="30"/>
      <c r="D52" s="31"/>
      <c r="E52" s="34"/>
      <c r="F52" s="36"/>
      <c r="G52" s="50"/>
      <c r="H52" s="51"/>
      <c r="I52" s="4"/>
      <c r="J52" s="4" t="str">
        <f t="shared" si="1"/>
        <v>, </v>
      </c>
      <c r="K52" s="4"/>
      <c r="L52" s="4"/>
    </row>
    <row r="53" spans="1:12" ht="19.5" customHeight="1">
      <c r="A53" s="62">
        <v>45</v>
      </c>
      <c r="B53" s="30"/>
      <c r="C53" s="30"/>
      <c r="D53" s="31"/>
      <c r="E53" s="47"/>
      <c r="F53" s="48"/>
      <c r="G53" s="50"/>
      <c r="H53" s="51"/>
      <c r="I53" s="4"/>
      <c r="J53" s="4" t="str">
        <f t="shared" si="1"/>
        <v>, </v>
      </c>
      <c r="K53" s="4"/>
      <c r="L53" s="4"/>
    </row>
    <row r="54" spans="1:12" ht="19.5" customHeight="1">
      <c r="A54" s="62">
        <v>46</v>
      </c>
      <c r="B54" s="25"/>
      <c r="C54" s="25"/>
      <c r="D54" s="26"/>
      <c r="E54" s="34"/>
      <c r="F54" s="36"/>
      <c r="G54" s="50"/>
      <c r="H54" s="51"/>
      <c r="I54" s="4"/>
      <c r="J54" s="4" t="str">
        <f t="shared" si="1"/>
        <v>, </v>
      </c>
      <c r="K54" s="4"/>
      <c r="L54" s="4"/>
    </row>
    <row r="55" spans="1:12" ht="19.5" customHeight="1">
      <c r="A55" s="62">
        <v>47</v>
      </c>
      <c r="B55" s="30"/>
      <c r="C55" s="30"/>
      <c r="D55" s="31"/>
      <c r="E55" s="34"/>
      <c r="F55" s="36"/>
      <c r="G55" s="50"/>
      <c r="H55" s="51"/>
      <c r="I55" s="4"/>
      <c r="J55" s="4" t="str">
        <f t="shared" si="1"/>
        <v>, </v>
      </c>
      <c r="K55" s="4"/>
      <c r="L55" s="4"/>
    </row>
    <row r="56" spans="1:12" ht="19.5" customHeight="1">
      <c r="A56" s="62">
        <v>48</v>
      </c>
      <c r="B56" s="43"/>
      <c r="C56" s="43"/>
      <c r="D56" s="49"/>
      <c r="E56" s="47"/>
      <c r="F56" s="48"/>
      <c r="G56" s="50"/>
      <c r="H56" s="51"/>
      <c r="I56" s="4"/>
      <c r="J56" s="4" t="str">
        <f t="shared" si="1"/>
        <v>, </v>
      </c>
      <c r="K56" s="4"/>
      <c r="L56" s="4"/>
    </row>
    <row r="57" spans="1:12" ht="19.5" customHeight="1">
      <c r="A57" s="62">
        <v>49</v>
      </c>
      <c r="B57" s="30"/>
      <c r="C57" s="30"/>
      <c r="D57" s="31"/>
      <c r="E57" s="37"/>
      <c r="F57" s="38"/>
      <c r="G57" s="50"/>
      <c r="H57" s="51"/>
      <c r="I57" s="4"/>
      <c r="J57" s="4" t="str">
        <f t="shared" si="1"/>
        <v>, </v>
      </c>
      <c r="K57" s="4"/>
      <c r="L57" s="4"/>
    </row>
    <row r="58" spans="1:12" ht="19.5" customHeight="1">
      <c r="A58" s="62">
        <v>50</v>
      </c>
      <c r="B58" s="30"/>
      <c r="C58" s="30"/>
      <c r="D58" s="45"/>
      <c r="E58" s="37"/>
      <c r="F58" s="38"/>
      <c r="G58" s="50"/>
      <c r="H58" s="51"/>
      <c r="I58" s="4"/>
      <c r="J58" s="4" t="str">
        <f t="shared" si="1"/>
        <v>, </v>
      </c>
      <c r="K58" s="4"/>
      <c r="L58" s="4"/>
    </row>
    <row r="59" spans="1:12" ht="19.5" customHeight="1">
      <c r="A59" s="62">
        <v>51</v>
      </c>
      <c r="B59" s="30"/>
      <c r="C59" s="30"/>
      <c r="D59" s="31"/>
      <c r="E59" s="37"/>
      <c r="F59" s="38"/>
      <c r="G59" s="50"/>
      <c r="H59" s="51"/>
      <c r="I59" s="4"/>
      <c r="J59" s="4" t="str">
        <f t="shared" si="1"/>
        <v>, </v>
      </c>
      <c r="K59" s="4"/>
      <c r="L59" s="4"/>
    </row>
    <row r="60" spans="1:12" ht="19.5" customHeight="1">
      <c r="A60" s="62">
        <v>52</v>
      </c>
      <c r="B60" s="30"/>
      <c r="C60" s="30"/>
      <c r="D60" s="31"/>
      <c r="E60" s="34"/>
      <c r="F60" s="36"/>
      <c r="G60" s="50"/>
      <c r="H60" s="51"/>
      <c r="I60" s="4"/>
      <c r="J60" s="4" t="str">
        <f t="shared" si="1"/>
        <v>, </v>
      </c>
      <c r="K60" s="4"/>
      <c r="L60" s="4"/>
    </row>
    <row r="61" spans="1:12" ht="19.5" customHeight="1">
      <c r="A61" s="62">
        <v>53</v>
      </c>
      <c r="B61" s="30"/>
      <c r="C61" s="30"/>
      <c r="D61" s="31"/>
      <c r="E61" s="34"/>
      <c r="F61" s="36"/>
      <c r="G61" s="50"/>
      <c r="H61" s="51"/>
      <c r="I61" s="4"/>
      <c r="J61" s="4" t="str">
        <f t="shared" si="1"/>
        <v>, </v>
      </c>
      <c r="K61" s="4"/>
      <c r="L61" s="4"/>
    </row>
    <row r="62" spans="1:12" ht="19.5" customHeight="1">
      <c r="A62" s="62">
        <v>54</v>
      </c>
      <c r="B62" s="30"/>
      <c r="C62" s="30"/>
      <c r="D62" s="52"/>
      <c r="E62" s="34"/>
      <c r="F62" s="36"/>
      <c r="G62" s="50"/>
      <c r="H62" s="51"/>
      <c r="I62" s="4"/>
      <c r="J62" s="4" t="str">
        <f t="shared" si="1"/>
        <v>, </v>
      </c>
      <c r="K62" s="4"/>
      <c r="L62" s="4"/>
    </row>
    <row r="63" spans="1:12" ht="19.5" customHeight="1">
      <c r="A63" s="62">
        <v>55</v>
      </c>
      <c r="B63" s="30"/>
      <c r="C63" s="30"/>
      <c r="D63" s="45"/>
      <c r="E63" s="39"/>
      <c r="F63" s="40"/>
      <c r="G63" s="50"/>
      <c r="H63" s="51"/>
      <c r="I63" s="4"/>
      <c r="J63" s="4" t="str">
        <f t="shared" si="1"/>
        <v>, </v>
      </c>
      <c r="K63" s="4"/>
      <c r="L63" s="4"/>
    </row>
    <row r="64" spans="1:12" ht="19.5" customHeight="1">
      <c r="A64" s="62">
        <v>56</v>
      </c>
      <c r="B64" s="30"/>
      <c r="C64" s="30"/>
      <c r="D64" s="45"/>
      <c r="E64" s="41"/>
      <c r="F64" s="42"/>
      <c r="G64" s="50"/>
      <c r="H64" s="51"/>
      <c r="I64" s="4"/>
      <c r="J64" s="4" t="str">
        <f t="shared" si="1"/>
        <v>, </v>
      </c>
      <c r="K64" s="4"/>
      <c r="L64" s="4"/>
    </row>
    <row r="65" spans="1:12" ht="19.5" customHeight="1">
      <c r="A65" s="62">
        <v>57</v>
      </c>
      <c r="B65" s="25"/>
      <c r="C65" s="25"/>
      <c r="D65" s="26"/>
      <c r="E65" s="34"/>
      <c r="F65" s="36"/>
      <c r="G65" s="50"/>
      <c r="H65" s="51"/>
      <c r="I65" s="4"/>
      <c r="J65" s="4" t="str">
        <f t="shared" si="1"/>
        <v>, </v>
      </c>
      <c r="K65" s="4"/>
      <c r="L65" s="4"/>
    </row>
    <row r="66" spans="1:12" ht="19.5" customHeight="1">
      <c r="A66" s="62">
        <v>58</v>
      </c>
      <c r="B66" s="30"/>
      <c r="C66" s="30"/>
      <c r="D66" s="45"/>
      <c r="E66" s="47"/>
      <c r="F66" s="48"/>
      <c r="G66" s="50"/>
      <c r="H66" s="51"/>
      <c r="I66" s="4"/>
      <c r="J66" s="4" t="str">
        <f t="shared" si="1"/>
        <v>, </v>
      </c>
      <c r="K66" s="4"/>
      <c r="L66" s="4"/>
    </row>
    <row r="67" spans="1:12" ht="19.5" customHeight="1">
      <c r="A67" s="62">
        <v>59</v>
      </c>
      <c r="B67" s="43"/>
      <c r="C67" s="43"/>
      <c r="D67" s="49"/>
      <c r="E67" s="34"/>
      <c r="F67" s="36"/>
      <c r="G67" s="50"/>
      <c r="H67" s="51"/>
      <c r="I67" s="4"/>
      <c r="J67" s="4" t="str">
        <f t="shared" si="1"/>
        <v>, </v>
      </c>
      <c r="K67" s="4"/>
      <c r="L67" s="4"/>
    </row>
    <row r="68" spans="1:12" ht="19.5" customHeight="1">
      <c r="A68" s="62">
        <v>60</v>
      </c>
      <c r="B68" s="30"/>
      <c r="C68" s="30"/>
      <c r="D68" s="31"/>
      <c r="E68" s="34"/>
      <c r="F68" s="36"/>
      <c r="G68" s="50"/>
      <c r="H68" s="51"/>
      <c r="I68" s="4"/>
      <c r="J68" s="4" t="str">
        <f t="shared" si="1"/>
        <v>, </v>
      </c>
      <c r="K68" s="4"/>
      <c r="L68" s="4"/>
    </row>
    <row r="69" spans="1:12" ht="19.5" customHeight="1">
      <c r="A69" s="62">
        <v>61</v>
      </c>
      <c r="B69" s="30"/>
      <c r="C69" s="30"/>
      <c r="D69" s="45"/>
      <c r="E69" s="47"/>
      <c r="F69" s="48"/>
      <c r="G69" s="50"/>
      <c r="H69" s="51"/>
      <c r="I69" s="4"/>
      <c r="J69" s="4" t="str">
        <f t="shared" si="1"/>
        <v>, </v>
      </c>
      <c r="K69" s="4"/>
      <c r="L69" s="4"/>
    </row>
    <row r="70" spans="1:12" ht="19.5" customHeight="1">
      <c r="A70" s="63">
        <v>62</v>
      </c>
      <c r="B70" s="30"/>
      <c r="C70" s="30"/>
      <c r="D70" s="45"/>
      <c r="E70" s="37"/>
      <c r="F70" s="38"/>
      <c r="G70" s="53"/>
      <c r="H70" s="54"/>
      <c r="I70" s="4"/>
      <c r="J70" s="4" t="str">
        <f t="shared" si="1"/>
        <v>, </v>
      </c>
      <c r="K70" s="4"/>
      <c r="L70" s="4"/>
    </row>
    <row r="71" spans="1:12" ht="19.5" customHeight="1">
      <c r="A71" s="62">
        <v>63</v>
      </c>
      <c r="B71" s="25"/>
      <c r="C71" s="25"/>
      <c r="D71" s="26"/>
      <c r="E71" s="47"/>
      <c r="F71" s="48"/>
      <c r="G71" s="50"/>
      <c r="H71" s="51"/>
      <c r="I71" s="4"/>
      <c r="J71" s="4" t="str">
        <f t="shared" si="1"/>
        <v>, </v>
      </c>
      <c r="K71" s="4"/>
      <c r="L71" s="4"/>
    </row>
    <row r="72" spans="1:12" ht="19.5" customHeight="1" thickBot="1">
      <c r="A72" s="64">
        <v>64</v>
      </c>
      <c r="B72" s="55"/>
      <c r="C72" s="55"/>
      <c r="D72" s="56"/>
      <c r="E72" s="57"/>
      <c r="F72" s="58"/>
      <c r="G72" s="59"/>
      <c r="H72" s="60"/>
      <c r="I72" s="4"/>
      <c r="J72" s="4" t="str">
        <f t="shared" si="1"/>
        <v>, </v>
      </c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35433070866141736" right="0.35433070866141736" top="0.23" bottom="0.5905511811023623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showZeros="0" workbookViewId="0" topLeftCell="A1">
      <selection activeCell="M17" sqref="M17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4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0" customWidth="1"/>
    <col min="14" max="14" width="3.7109375" style="0" customWidth="1"/>
    <col min="15" max="16" width="1.7109375" style="0" customWidth="1"/>
    <col min="18" max="18" width="0" style="0" hidden="1" customWidth="1"/>
  </cols>
  <sheetData>
    <row r="1" spans="1:21" s="1" customFormat="1" ht="19.5" customHeight="1">
      <c r="A1" s="17"/>
      <c r="B1" s="17"/>
      <c r="C1" s="17"/>
      <c r="D1" s="17"/>
      <c r="E1" s="17"/>
      <c r="F1" s="17"/>
      <c r="G1" s="17"/>
      <c r="H1" s="17"/>
      <c r="I1" s="18" t="s">
        <v>17</v>
      </c>
      <c r="J1" s="11" t="str">
        <f>Tytuł!$C$14</f>
        <v>WIESŁAW KOZICA</v>
      </c>
      <c r="K1" s="11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ht="12.75">
      <c r="A2" s="4"/>
      <c r="B2" s="4"/>
      <c r="C2" s="4"/>
      <c r="D2" s="4"/>
      <c r="E2" s="4"/>
      <c r="F2" s="4"/>
      <c r="G2" s="4"/>
      <c r="H2" s="4"/>
      <c r="I2" s="18" t="s">
        <v>4</v>
      </c>
      <c r="J2" s="11" t="str">
        <f>Tytuł!$G$10</f>
        <v>BIEDRONKI DO LAT 8</v>
      </c>
      <c r="K2" s="11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2.75">
      <c r="A3" s="4"/>
      <c r="B3" s="4"/>
      <c r="C3" s="12" t="s">
        <v>18</v>
      </c>
      <c r="D3" s="4"/>
      <c r="E3" s="4"/>
      <c r="F3" s="4"/>
      <c r="G3" s="4"/>
      <c r="H3" s="4"/>
      <c r="I3" s="18" t="s">
        <v>5</v>
      </c>
      <c r="J3" s="11" t="str">
        <f>Tytuł!$G$12</f>
        <v>Piotrków Trybunalski</v>
      </c>
      <c r="K3" s="11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2.75">
      <c r="A4" s="4"/>
      <c r="B4" s="4"/>
      <c r="C4" s="95" t="s">
        <v>19</v>
      </c>
      <c r="D4" s="4"/>
      <c r="E4" s="4"/>
      <c r="F4" s="4"/>
      <c r="G4" s="4"/>
      <c r="H4" s="4"/>
      <c r="I4" s="18" t="s">
        <v>6</v>
      </c>
      <c r="J4" s="11" t="str">
        <f>Tytuł!$G$14</f>
        <v>02-05.09.2005</v>
      </c>
      <c r="K4" s="11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9.75" customHeight="1">
      <c r="A6" s="66"/>
      <c r="B6" s="67" t="s">
        <v>20</v>
      </c>
      <c r="C6" s="67" t="s">
        <v>21</v>
      </c>
      <c r="D6" s="67" t="s">
        <v>8</v>
      </c>
      <c r="E6" s="66" t="s">
        <v>22</v>
      </c>
      <c r="F6" s="66"/>
      <c r="G6" s="67" t="s">
        <v>11</v>
      </c>
      <c r="H6" s="66"/>
      <c r="I6" s="67" t="s">
        <v>23</v>
      </c>
      <c r="J6" s="67"/>
      <c r="K6" s="67" t="s">
        <v>24</v>
      </c>
      <c r="L6" s="67"/>
      <c r="M6" s="67" t="s">
        <v>31</v>
      </c>
      <c r="N6" s="120"/>
      <c r="O6" s="119"/>
      <c r="P6" s="99"/>
      <c r="R6" s="4"/>
      <c r="S6" s="4"/>
      <c r="T6" s="4"/>
      <c r="U6" s="4"/>
    </row>
    <row r="7" spans="1:21" ht="6" customHeight="1">
      <c r="A7" s="68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96"/>
      <c r="S7" s="4"/>
      <c r="T7" s="4"/>
      <c r="U7" s="4"/>
    </row>
    <row r="8" spans="1:21" ht="12" customHeight="1">
      <c r="A8" s="75">
        <v>1</v>
      </c>
      <c r="B8" s="83">
        <f>IF($D8="","",VLOOKUP($D8,'Lista TG(S)'!$A$9:$J$72,7))</f>
        <v>0</v>
      </c>
      <c r="C8" s="83">
        <f>IF($D8="","",VLOOKUP($D8,'Lista TG(S)'!$A$9:$J$72,8))</f>
        <v>1</v>
      </c>
      <c r="D8" s="89">
        <v>1</v>
      </c>
      <c r="E8" s="84" t="str">
        <f>IF($D8="","",VLOOKUP($D8,'Lista TG(S)'!$A$9:$J$72,10))</f>
        <v>FRĘCH, Magdalena</v>
      </c>
      <c r="F8" s="85"/>
      <c r="G8" s="68" t="str">
        <f>IF($D8="","",VLOOKUP($D8,'Lista TG(S)'!$A$9:$J$72,4))</f>
        <v>UKS Tenis SP 41 Łódź</v>
      </c>
      <c r="H8" s="4"/>
      <c r="I8" s="4"/>
      <c r="J8" s="4"/>
      <c r="K8" s="4"/>
      <c r="L8" s="4"/>
      <c r="M8" s="4"/>
      <c r="N8" s="4"/>
      <c r="O8" s="4"/>
      <c r="P8" s="4"/>
      <c r="Q8" s="4"/>
      <c r="R8" s="72" t="str">
        <f>IF($D8="","",VLOOKUP($D8,'Lista TG(S)'!$A$9:$J$72,2))</f>
        <v>FRĘCH</v>
      </c>
      <c r="S8" s="4"/>
      <c r="T8" s="4"/>
      <c r="U8" s="4"/>
    </row>
    <row r="9" spans="1:21" ht="12" customHeight="1">
      <c r="A9" s="77"/>
      <c r="B9" s="78"/>
      <c r="C9" s="78"/>
      <c r="D9" s="90"/>
      <c r="E9" s="73"/>
      <c r="F9" s="69"/>
      <c r="G9" s="92"/>
      <c r="H9" s="97" t="s">
        <v>68</v>
      </c>
      <c r="I9" s="102" t="str">
        <f>UPPER(IF(OR(H9="a",H9="as"),R8,IF(OR(H9="b",H9="bs"),R10,)))</f>
        <v>FRĘCH</v>
      </c>
      <c r="J9" s="4"/>
      <c r="K9" s="4"/>
      <c r="L9" s="4"/>
      <c r="M9" s="4"/>
      <c r="N9" s="4"/>
      <c r="O9" s="4"/>
      <c r="P9" s="4"/>
      <c r="Q9" s="4"/>
      <c r="R9" s="72"/>
      <c r="S9" s="4"/>
      <c r="T9" s="4"/>
      <c r="U9" s="4"/>
    </row>
    <row r="10" spans="1:21" ht="12" customHeight="1">
      <c r="A10" s="79">
        <v>2</v>
      </c>
      <c r="B10" s="80">
        <f>IF($D10="","",VLOOKUP($D10,'Lista TG(S)'!$A$9:$J$72,7))</f>
        <v>0</v>
      </c>
      <c r="C10" s="80">
        <f>IF($D10="","",VLOOKUP($D10,'Lista TG(S)'!$A$9:$J$72,8))</f>
        <v>0</v>
      </c>
      <c r="D10" s="91">
        <v>8</v>
      </c>
      <c r="E10" s="74" t="str">
        <f>IF($D10="","",VLOOKUP($D10,'Lista TG(S)'!$A$9:$J$72,10))</f>
        <v>BYE, </v>
      </c>
      <c r="F10" s="8"/>
      <c r="G10" s="93">
        <f>IF($D10="","",VLOOKUP($D10,'Lista TG(S)'!$A$9:$J$72,4))</f>
        <v>0</v>
      </c>
      <c r="H10" s="98"/>
      <c r="I10" s="73"/>
      <c r="J10" s="162">
        <f>IF(OR(H9="a",H9="as"),D8,IF(OR(H9="b",H9="bs"),D10,))</f>
        <v>1</v>
      </c>
      <c r="K10" s="163">
        <f>IF(OR(H9="a",H9="as"),D10,IF(OR(H9="b",H9="bs"),D8,))</f>
        <v>8</v>
      </c>
      <c r="L10" s="4"/>
      <c r="M10" s="4"/>
      <c r="N10" s="4"/>
      <c r="O10" s="4"/>
      <c r="P10" s="4"/>
      <c r="Q10" s="4"/>
      <c r="R10" s="72" t="str">
        <f>IF($D10="","",VLOOKUP($D10,'Lista TG(S)'!$A$9:$J$72,2))</f>
        <v>BYE</v>
      </c>
      <c r="S10" s="4"/>
      <c r="T10" s="4"/>
      <c r="U10" s="4"/>
    </row>
    <row r="11" spans="1:21" ht="12" customHeight="1">
      <c r="A11" s="75"/>
      <c r="B11" s="21"/>
      <c r="C11" s="21"/>
      <c r="D11" s="76"/>
      <c r="E11" s="72"/>
      <c r="F11" s="4"/>
      <c r="G11" s="94"/>
      <c r="H11" s="99"/>
      <c r="I11" s="7"/>
      <c r="J11" s="100" t="s">
        <v>77</v>
      </c>
      <c r="K11" s="102" t="str">
        <f>UPPER(IF(OR(J11="a",J11="as"),I9,IF(OR(J11="b",J11="bs"),I13,)))</f>
        <v>FRĘCH</v>
      </c>
      <c r="L11" s="4"/>
      <c r="M11" s="4"/>
      <c r="N11" s="4"/>
      <c r="O11" s="4"/>
      <c r="P11" s="4"/>
      <c r="Q11" s="4"/>
      <c r="R11" s="96"/>
      <c r="S11" s="4"/>
      <c r="T11" s="4"/>
      <c r="U11" s="4"/>
    </row>
    <row r="12" spans="1:21" ht="12" customHeight="1">
      <c r="A12" s="75">
        <v>3</v>
      </c>
      <c r="B12" s="76">
        <f>IF($D12="","",VLOOKUP($D12,'Lista TG(S)'!$A$9:$J$72,7))</f>
        <v>0</v>
      </c>
      <c r="C12" s="76">
        <f>IF($D12="","",VLOOKUP($D12,'Lista TG(S)'!$A$9:$J$72,8))</f>
        <v>0</v>
      </c>
      <c r="D12" s="91">
        <v>3</v>
      </c>
      <c r="E12" s="72" t="str">
        <f>IF($D12="","",VLOOKUP($D12,'Lista TG(S)'!$A$9:$J$72,10))</f>
        <v>STĘPNIK, Magdalena</v>
      </c>
      <c r="F12" s="4"/>
      <c r="G12" s="94" t="str">
        <f>IF($D12="","",VLOOKUP($D12,'Lista TG(S)'!$A$9:$J$72,4))</f>
        <v>MUKS Gemik Kielce</v>
      </c>
      <c r="H12" s="99"/>
      <c r="I12" s="7"/>
      <c r="J12" s="100"/>
      <c r="K12" s="73" t="s">
        <v>74</v>
      </c>
      <c r="L12" s="162">
        <f>IF(OR(J11="a",J11="as"),J10,IF(OR(J11="b",J11="bs"),J14,))</f>
        <v>1</v>
      </c>
      <c r="M12" s="163">
        <f>IF(OR(J11="a",J11="as"),J14,IF(OR(J11="b",J11="bs"),J10,))</f>
        <v>3</v>
      </c>
      <c r="N12" s="4"/>
      <c r="O12" s="4"/>
      <c r="P12" s="4"/>
      <c r="Q12" s="4"/>
      <c r="R12" s="72" t="str">
        <f>IF($D12="","",VLOOKUP($D12,'Lista TG(S)'!$A$9:$J$72,2))</f>
        <v>STĘPNIK</v>
      </c>
      <c r="S12" s="4"/>
      <c r="T12" s="4"/>
      <c r="U12" s="4"/>
    </row>
    <row r="13" spans="1:21" ht="12" customHeight="1">
      <c r="A13" s="77"/>
      <c r="B13" s="78"/>
      <c r="C13" s="78"/>
      <c r="D13" s="90"/>
      <c r="E13" s="73"/>
      <c r="F13" s="69"/>
      <c r="G13" s="92"/>
      <c r="H13" s="97" t="s">
        <v>71</v>
      </c>
      <c r="I13" s="102" t="str">
        <f>UPPER(IF(OR(H13="a",H13="as"),R12,IF(OR(H13="b",H13="bs"),R14,)))</f>
        <v>STĘPNIK</v>
      </c>
      <c r="J13" s="98"/>
      <c r="K13" s="7"/>
      <c r="L13" s="100"/>
      <c r="M13" s="4"/>
      <c r="N13" s="4"/>
      <c r="O13" s="4"/>
      <c r="P13" s="4"/>
      <c r="Q13" s="4"/>
      <c r="R13" s="96"/>
      <c r="S13" s="4"/>
      <c r="T13" s="4"/>
      <c r="U13" s="4"/>
    </row>
    <row r="14" spans="1:21" ht="12" customHeight="1">
      <c r="A14" s="79">
        <v>4</v>
      </c>
      <c r="B14" s="80">
        <f>IF($D14="","",VLOOKUP($D14,'Lista TG(S)'!$A$9:$J$72,7))</f>
        <v>0</v>
      </c>
      <c r="C14" s="80">
        <f>IF($D14="","",VLOOKUP($D14,'Lista TG(S)'!$A$9:$J$72,8))</f>
        <v>0</v>
      </c>
      <c r="D14" s="91">
        <v>6</v>
      </c>
      <c r="E14" s="74" t="str">
        <f>IF($D14="","",VLOOKUP($D14,'Lista TG(S)'!$A$9:$J$72,10))</f>
        <v>ŁUKASIK, Angelika</v>
      </c>
      <c r="F14" s="8"/>
      <c r="G14" s="93" t="str">
        <f>IF($D14="","",VLOOKUP($D14,'Lista TG(S)'!$A$9:$J$72,4))</f>
        <v>UKS Tenis SP 41 Łódź</v>
      </c>
      <c r="H14" s="98"/>
      <c r="I14" s="72" t="s">
        <v>72</v>
      </c>
      <c r="J14" s="164">
        <f>IF(OR(H13="a",H13="as"),D12,IF(OR(H13="b",H13="bs"),D14,))</f>
        <v>3</v>
      </c>
      <c r="K14" s="165">
        <f>IF(OR(H13="a",H13="as"),D14,IF(OR(H13="b",H13="bs"),D12,))</f>
        <v>6</v>
      </c>
      <c r="L14" s="100"/>
      <c r="M14" s="4"/>
      <c r="N14" s="4"/>
      <c r="O14" s="4"/>
      <c r="P14" s="4"/>
      <c r="Q14" s="4"/>
      <c r="R14" s="72" t="str">
        <f>IF($D14="","",VLOOKUP($D14,'Lista TG(S)'!$A$9:$J$72,2))</f>
        <v>ŁUKASIK</v>
      </c>
      <c r="S14" s="4"/>
      <c r="T14" s="4"/>
      <c r="U14" s="4"/>
    </row>
    <row r="15" spans="1:21" ht="12" customHeight="1">
      <c r="A15" s="75"/>
      <c r="B15" s="21"/>
      <c r="C15" s="21"/>
      <c r="D15" s="76"/>
      <c r="E15" s="72"/>
      <c r="F15" s="4"/>
      <c r="G15" s="94"/>
      <c r="H15" s="99"/>
      <c r="I15" s="4"/>
      <c r="J15" s="99"/>
      <c r="K15" s="7"/>
      <c r="L15" s="100" t="s">
        <v>77</v>
      </c>
      <c r="M15" s="102" t="str">
        <f>UPPER(IF(OR(L15="a",L15="as"),K11,IF(OR(L15="b",L15="bs"),K19,)))</f>
        <v>FRĘCH</v>
      </c>
      <c r="N15" s="7"/>
      <c r="O15" s="4"/>
      <c r="P15" s="4"/>
      <c r="Q15" s="4"/>
      <c r="R15" s="96"/>
      <c r="S15" s="4"/>
      <c r="T15" s="4"/>
      <c r="U15" s="4"/>
    </row>
    <row r="16" spans="1:21" ht="12" customHeight="1">
      <c r="A16" s="82">
        <v>5</v>
      </c>
      <c r="B16" s="76">
        <f>IF($D16="","",VLOOKUP($D16,'Lista TG(S)'!$A$9:$J$72,7))</f>
        <v>0</v>
      </c>
      <c r="C16" s="76">
        <f>IF($D16="","",VLOOKUP($D16,'Lista TG(S)'!$A$9:$J$72,8))</f>
        <v>0</v>
      </c>
      <c r="D16" s="91">
        <v>7</v>
      </c>
      <c r="E16" s="72" t="str">
        <f>IF($D16="","",VLOOKUP($D16,'Lista TG(S)'!$A$9:$J$72,10))</f>
        <v>STASIŃSKA, Magda</v>
      </c>
      <c r="F16" s="81"/>
      <c r="G16" s="94" t="str">
        <f>IF($D16="","",VLOOKUP($D16,'Lista TG(S)'!$A$9:$J$72,4))</f>
        <v>MUKS Gemik Kielce</v>
      </c>
      <c r="H16" s="99"/>
      <c r="I16" s="4"/>
      <c r="J16" s="99"/>
      <c r="K16" s="7"/>
      <c r="L16" s="100"/>
      <c r="M16" s="73" t="s">
        <v>78</v>
      </c>
      <c r="N16" s="164">
        <f>IF(OR(L15="a",L15="as"),L12,IF(OR(L15="b",L15="bs"),L20,))</f>
        <v>1</v>
      </c>
      <c r="O16" s="165">
        <f>IF(OR(L15="a",L15="as"),L20,IF(OR(L15="b",L15="bs"),L12,))</f>
        <v>2</v>
      </c>
      <c r="P16" s="4"/>
      <c r="Q16" s="4"/>
      <c r="R16" s="72" t="str">
        <f>IF($D16="","",VLOOKUP($D16,'Lista TG(S)'!$A$9:$J$72,2))</f>
        <v>STASIŃSKA</v>
      </c>
      <c r="S16" s="4"/>
      <c r="T16" s="4"/>
      <c r="U16" s="4"/>
    </row>
    <row r="17" spans="1:21" ht="12" customHeight="1">
      <c r="A17" s="77"/>
      <c r="B17" s="78"/>
      <c r="C17" s="78"/>
      <c r="D17" s="90"/>
      <c r="E17" s="73"/>
      <c r="F17" s="69"/>
      <c r="G17" s="92"/>
      <c r="H17" s="97" t="s">
        <v>73</v>
      </c>
      <c r="I17" s="102" t="str">
        <f>UPPER(IF(OR(H17="a",H17="as"),R16,IF(OR(H17="b",H17="bs"),R18,)))</f>
        <v>ROBOWSKA</v>
      </c>
      <c r="J17" s="99"/>
      <c r="K17" s="7"/>
      <c r="L17" s="100"/>
      <c r="M17" s="7"/>
      <c r="N17" s="7"/>
      <c r="O17" s="7"/>
      <c r="P17" s="4"/>
      <c r="Q17" s="4"/>
      <c r="R17" s="96"/>
      <c r="S17" s="4"/>
      <c r="T17" s="4"/>
      <c r="U17" s="4"/>
    </row>
    <row r="18" spans="1:21" ht="12" customHeight="1">
      <c r="A18" s="79">
        <v>6</v>
      </c>
      <c r="B18" s="80">
        <f>IF($D18="","",VLOOKUP($D18,'Lista TG(S)'!$A$9:$J$72,7))</f>
        <v>0</v>
      </c>
      <c r="C18" s="80">
        <f>IF($D18="","",VLOOKUP($D18,'Lista TG(S)'!$A$9:$J$72,8))</f>
        <v>0</v>
      </c>
      <c r="D18" s="91">
        <v>4</v>
      </c>
      <c r="E18" s="74" t="str">
        <f>IF($D18="","",VLOOKUP($D18,'Lista TG(S)'!$A$9:$J$72,10))</f>
        <v>ROBOWSKA, Maria</v>
      </c>
      <c r="F18" s="8"/>
      <c r="G18" s="93" t="str">
        <f>IF($D18="","",VLOOKUP($D18,'Lista TG(S)'!$A$9:$J$72,4))</f>
        <v>UKS Tenis SP 41 Łódź</v>
      </c>
      <c r="H18" s="98"/>
      <c r="I18" s="73" t="s">
        <v>74</v>
      </c>
      <c r="J18" s="162">
        <f>IF(OR(H17="a",H17="as"),D16,IF(OR(H17="b",H17="bs"),D18,))</f>
        <v>4</v>
      </c>
      <c r="K18" s="163">
        <f>IF(OR(H17="a",H17="as"),D18,IF(OR(H17="b",H17="bs"),D16,))</f>
        <v>7</v>
      </c>
      <c r="L18" s="100"/>
      <c r="M18" s="7"/>
      <c r="N18" s="7"/>
      <c r="O18" s="7"/>
      <c r="P18" s="4"/>
      <c r="Q18" s="4"/>
      <c r="R18" s="72" t="str">
        <f>IF($D18="","",VLOOKUP($D18,'Lista TG(S)'!$A$9:$J$72,2))</f>
        <v>ROBOWSKA</v>
      </c>
      <c r="S18" s="4"/>
      <c r="T18" s="4"/>
      <c r="U18" s="4"/>
    </row>
    <row r="19" spans="1:21" ht="12" customHeight="1">
      <c r="A19" s="75"/>
      <c r="B19" s="21"/>
      <c r="C19" s="21"/>
      <c r="D19" s="76"/>
      <c r="E19" s="72"/>
      <c r="F19" s="4"/>
      <c r="G19" s="94"/>
      <c r="H19" s="99"/>
      <c r="I19" s="7"/>
      <c r="J19" s="100" t="s">
        <v>75</v>
      </c>
      <c r="K19" s="102" t="str">
        <f>UPPER(IF(OR(J19="a",J19="as"),I17,IF(OR(J19="b",J19="bs"),I21,)))</f>
        <v>OWCZAREK</v>
      </c>
      <c r="L19" s="98"/>
      <c r="M19" s="7"/>
      <c r="N19" s="7"/>
      <c r="O19" s="7"/>
      <c r="P19" s="4"/>
      <c r="Q19" s="4"/>
      <c r="R19" s="96"/>
      <c r="S19" s="4"/>
      <c r="T19" s="4"/>
      <c r="U19" s="4"/>
    </row>
    <row r="20" spans="1:21" ht="12" customHeight="1">
      <c r="A20" s="75">
        <v>7</v>
      </c>
      <c r="B20" s="76">
        <f>IF($D20="","",VLOOKUP($D20,'Lista TG(S)'!$A$9:$J$72,7))</f>
        <v>0</v>
      </c>
      <c r="C20" s="76">
        <f>IF($D20="","",VLOOKUP($D20,'Lista TG(S)'!$A$9:$J$72,8))</f>
        <v>0</v>
      </c>
      <c r="D20" s="91">
        <v>5</v>
      </c>
      <c r="E20" s="72" t="str">
        <f>IF($D20="","",VLOOKUP($D20,'Lista TG(S)'!$A$9:$J$72,10))</f>
        <v>WÓJTOWICZ, Daria</v>
      </c>
      <c r="F20" s="4"/>
      <c r="G20" s="94" t="str">
        <f>IF($D20="","",VLOOKUP($D20,'Lista TG(S)'!$A$9:$J$72,4))</f>
        <v>TUKS Kozica P-ków</v>
      </c>
      <c r="H20" s="99"/>
      <c r="I20" s="7"/>
      <c r="J20" s="100"/>
      <c r="K20" s="72" t="s">
        <v>76</v>
      </c>
      <c r="L20" s="164">
        <f>IF(OR(J19="a",J19="as"),J18,IF(OR(J19="b",J19="bs"),J22,))</f>
        <v>2</v>
      </c>
      <c r="M20" s="165">
        <f>IF(OR(J19="a",J19="as"),J22,IF(OR(J19="b",J19="bs"),J18,))</f>
        <v>4</v>
      </c>
      <c r="N20" s="7"/>
      <c r="O20" s="7"/>
      <c r="P20" s="4"/>
      <c r="Q20" s="4"/>
      <c r="R20" s="72" t="str">
        <f>IF($D20="","",VLOOKUP($D20,'Lista TG(S)'!$A$9:$J$72,2))</f>
        <v>WÓJTOWICZ</v>
      </c>
      <c r="S20" s="4"/>
      <c r="T20" s="4"/>
      <c r="U20" s="4"/>
    </row>
    <row r="21" spans="1:21" ht="12" customHeight="1">
      <c r="A21" s="77"/>
      <c r="B21" s="78"/>
      <c r="C21" s="78"/>
      <c r="D21" s="90"/>
      <c r="E21" s="73"/>
      <c r="F21" s="69"/>
      <c r="G21" s="92"/>
      <c r="H21" s="97" t="s">
        <v>75</v>
      </c>
      <c r="I21" s="102" t="str">
        <f>UPPER(IF(OR(H21="a",H21="as"),R20,IF(OR(H21="b",H21="bs"),R22,)))</f>
        <v>OWCZAREK</v>
      </c>
      <c r="J21" s="98"/>
      <c r="K21" s="4"/>
      <c r="L21" s="99"/>
      <c r="M21" s="7"/>
      <c r="N21" s="7"/>
      <c r="O21" s="7"/>
      <c r="P21" s="4"/>
      <c r="Q21" s="4"/>
      <c r="R21" s="96"/>
      <c r="S21" s="4"/>
      <c r="T21" s="4"/>
      <c r="U21" s="4"/>
    </row>
    <row r="22" spans="1:21" ht="12" customHeight="1">
      <c r="A22" s="79">
        <v>8</v>
      </c>
      <c r="B22" s="86">
        <f>IF($D22="","",VLOOKUP($D22,'Lista TG(S)'!$A$9:$J$72,7))</f>
        <v>0</v>
      </c>
      <c r="C22" s="86">
        <f>IF($D22="","",VLOOKUP($D22,'Lista TG(S)'!$A$9:$J$72,8))</f>
        <v>2</v>
      </c>
      <c r="D22" s="89">
        <v>2</v>
      </c>
      <c r="E22" s="87" t="str">
        <f>IF($D22="","",VLOOKUP($D22,'Lista TG(S)'!$A$9:$J$72,10))</f>
        <v>OWCZAREK, Karolina</v>
      </c>
      <c r="F22" s="88"/>
      <c r="G22" s="70" t="str">
        <f>IF($D22="","",VLOOKUP($D22,'Lista TG(S)'!$A$9:$J$72,4))</f>
        <v>Champions Team P-ków</v>
      </c>
      <c r="H22" s="98"/>
      <c r="I22" s="72" t="s">
        <v>74</v>
      </c>
      <c r="J22" s="164">
        <f>IF(OR(H21="a",H21="as"),D20,IF(OR(H21="b",H21="bs"),D22,))</f>
        <v>2</v>
      </c>
      <c r="K22" s="165">
        <f>IF(OR(H21="a",H21="as"),D22,IF(OR(H21="b",H21="bs"),D20,))</f>
        <v>5</v>
      </c>
      <c r="L22" s="99"/>
      <c r="M22" s="7"/>
      <c r="N22" s="7"/>
      <c r="O22" s="7"/>
      <c r="P22" s="4"/>
      <c r="Q22" s="4"/>
      <c r="R22" s="72" t="str">
        <f>IF($D22="","",VLOOKUP($D22,'Lista TG(S)'!$A$9:$J$72,2))</f>
        <v>OWCZAREK</v>
      </c>
      <c r="S22" s="4"/>
      <c r="T22" s="4"/>
      <c r="U22" s="4"/>
    </row>
    <row r="23" spans="1:21" ht="12" customHeight="1">
      <c r="A23" s="75"/>
      <c r="B23" s="21"/>
      <c r="C23" s="21"/>
      <c r="D23" s="76"/>
      <c r="E23" s="72"/>
      <c r="F23" s="4"/>
      <c r="G23" s="94"/>
      <c r="H23" s="99"/>
      <c r="I23" s="4"/>
      <c r="J23" s="99"/>
      <c r="K23" s="71"/>
      <c r="L23" s="99"/>
      <c r="M23" s="7"/>
      <c r="N23" s="109"/>
      <c r="O23" s="103">
        <f>UPPER(IF(OR(N23="a",N23="as"),M15,IF(OR(N23="b",N23="bs"),M31,)))</f>
      </c>
      <c r="P23" s="4"/>
      <c r="Q23" s="4"/>
      <c r="R23" s="96"/>
      <c r="S23" s="4"/>
      <c r="T23" s="4"/>
      <c r="U23" s="4"/>
    </row>
    <row r="24" spans="1:21" ht="12" customHeight="1">
      <c r="A24" s="117"/>
      <c r="B24" s="112"/>
      <c r="C24" s="112"/>
      <c r="D24" s="115"/>
      <c r="E24" s="110"/>
      <c r="F24" s="114"/>
      <c r="G24" s="113"/>
      <c r="H24" s="109"/>
      <c r="I24" s="7"/>
      <c r="J24" s="109"/>
      <c r="K24" s="7"/>
      <c r="L24" s="109"/>
      <c r="M24" s="7"/>
      <c r="N24" s="7"/>
      <c r="O24" s="110"/>
      <c r="P24" s="7"/>
      <c r="Q24" s="7"/>
      <c r="R24" s="110"/>
      <c r="S24" s="7"/>
      <c r="T24" s="7"/>
      <c r="U24" s="7"/>
    </row>
    <row r="25" spans="1:21" ht="12" customHeight="1">
      <c r="A25" s="104"/>
      <c r="B25" s="111"/>
      <c r="C25" s="111"/>
      <c r="D25" s="112"/>
      <c r="E25" s="110"/>
      <c r="F25" s="7"/>
      <c r="G25" s="113"/>
      <c r="H25" s="109"/>
      <c r="I25" s="103"/>
      <c r="J25" s="109"/>
      <c r="K25" s="7"/>
      <c r="L25" s="109"/>
      <c r="M25" s="7"/>
      <c r="N25" s="7"/>
      <c r="O25" s="7"/>
      <c r="P25" s="7"/>
      <c r="Q25" s="7"/>
      <c r="R25" s="114"/>
      <c r="S25" s="7"/>
      <c r="T25" s="7"/>
      <c r="U25" s="7"/>
    </row>
    <row r="26" spans="1:21" ht="12" customHeight="1">
      <c r="A26" s="104"/>
      <c r="B26" s="112"/>
      <c r="C26" s="112"/>
      <c r="D26" s="115"/>
      <c r="E26" s="110"/>
      <c r="F26" s="7"/>
      <c r="G26" s="113"/>
      <c r="H26" s="109"/>
      <c r="I26" s="110"/>
      <c r="J26" s="109"/>
      <c r="K26" s="7"/>
      <c r="L26" s="109"/>
      <c r="M26" s="7"/>
      <c r="N26" s="7"/>
      <c r="O26" s="7"/>
      <c r="P26" s="7"/>
      <c r="Q26" s="7"/>
      <c r="R26" s="110"/>
      <c r="S26" s="7"/>
      <c r="T26" s="7"/>
      <c r="U26" s="7"/>
    </row>
    <row r="27" spans="1:21" ht="12" customHeight="1">
      <c r="A27" s="104"/>
      <c r="B27" s="111"/>
      <c r="C27" s="111"/>
      <c r="D27" s="112"/>
      <c r="E27" s="110"/>
      <c r="F27" s="7"/>
      <c r="G27" s="113"/>
      <c r="H27" s="109"/>
      <c r="I27" s="7"/>
      <c r="J27" s="109"/>
      <c r="K27" s="103"/>
      <c r="L27" s="109"/>
      <c r="M27" s="7"/>
      <c r="N27" s="7"/>
      <c r="O27" s="7"/>
      <c r="P27" s="7"/>
      <c r="Q27" s="7"/>
      <c r="R27" s="114"/>
      <c r="S27" s="7"/>
      <c r="T27" s="7"/>
      <c r="U27" s="7"/>
    </row>
    <row r="28" spans="1:21" ht="12" customHeight="1">
      <c r="A28" s="104"/>
      <c r="B28" s="112"/>
      <c r="C28" s="112"/>
      <c r="D28" s="115"/>
      <c r="E28" s="110"/>
      <c r="F28" s="7"/>
      <c r="G28" s="113"/>
      <c r="H28" s="109"/>
      <c r="I28" s="7"/>
      <c r="J28" s="109"/>
      <c r="K28" s="110"/>
      <c r="L28" s="109"/>
      <c r="M28" s="7"/>
      <c r="N28" s="7"/>
      <c r="O28" s="7"/>
      <c r="P28" s="7"/>
      <c r="Q28" s="7"/>
      <c r="R28" s="110"/>
      <c r="S28" s="7"/>
      <c r="T28" s="7"/>
      <c r="U28" s="7"/>
    </row>
    <row r="29" spans="1:21" ht="12" customHeight="1">
      <c r="A29" s="104"/>
      <c r="B29" s="111"/>
      <c r="C29" s="111"/>
      <c r="D29" s="112"/>
      <c r="E29" s="110"/>
      <c r="F29" s="7"/>
      <c r="G29" s="113"/>
      <c r="H29" s="109"/>
      <c r="I29" s="103"/>
      <c r="J29" s="109"/>
      <c r="K29" s="7"/>
      <c r="L29" s="109"/>
      <c r="M29" s="7"/>
      <c r="N29" s="7"/>
      <c r="O29" s="7"/>
      <c r="P29" s="7"/>
      <c r="Q29" s="7"/>
      <c r="R29" s="114"/>
      <c r="S29" s="7"/>
      <c r="T29" s="7"/>
      <c r="U29" s="7"/>
    </row>
    <row r="30" spans="1:21" ht="12" customHeight="1">
      <c r="A30" s="104"/>
      <c r="B30" s="105"/>
      <c r="C30" s="105"/>
      <c r="D30" s="105"/>
      <c r="E30" s="106"/>
      <c r="F30" s="107"/>
      <c r="G30" s="108"/>
      <c r="H30" s="109"/>
      <c r="I30" s="110"/>
      <c r="J30" s="109"/>
      <c r="K30" s="7"/>
      <c r="L30" s="109"/>
      <c r="M30" s="7"/>
      <c r="N30" s="7"/>
      <c r="O30" s="7"/>
      <c r="P30" s="7"/>
      <c r="Q30" s="7"/>
      <c r="R30" s="110"/>
      <c r="S30" s="7"/>
      <c r="T30" s="7"/>
      <c r="U30" s="7"/>
    </row>
    <row r="31" spans="1:21" ht="12" customHeight="1">
      <c r="A31" s="104"/>
      <c r="B31" s="111"/>
      <c r="C31" s="111"/>
      <c r="D31" s="112"/>
      <c r="E31" s="110"/>
      <c r="F31" s="7"/>
      <c r="G31" s="113"/>
      <c r="H31" s="109"/>
      <c r="I31" s="7"/>
      <c r="J31" s="109"/>
      <c r="K31" s="7"/>
      <c r="L31" s="109"/>
      <c r="M31" s="103"/>
      <c r="N31" s="7"/>
      <c r="O31" s="7"/>
      <c r="P31" s="7"/>
      <c r="Q31" s="7"/>
      <c r="R31" s="114"/>
      <c r="S31" s="7"/>
      <c r="T31" s="7"/>
      <c r="U31" s="7"/>
    </row>
    <row r="32" spans="1:21" ht="12" customHeight="1">
      <c r="A32" s="104"/>
      <c r="B32" s="112"/>
      <c r="C32" s="112"/>
      <c r="D32" s="115"/>
      <c r="E32" s="110"/>
      <c r="F32" s="7"/>
      <c r="G32" s="113"/>
      <c r="H32" s="109"/>
      <c r="I32" s="7"/>
      <c r="J32" s="109"/>
      <c r="K32" s="7"/>
      <c r="L32" s="109"/>
      <c r="M32" s="110"/>
      <c r="N32" s="7"/>
      <c r="O32" s="7"/>
      <c r="P32" s="7"/>
      <c r="Q32" s="7"/>
      <c r="R32" s="110"/>
      <c r="S32" s="7"/>
      <c r="T32" s="7"/>
      <c r="U32" s="7"/>
    </row>
    <row r="33" spans="1:21" ht="12" customHeight="1">
      <c r="A33" s="104"/>
      <c r="B33" s="111"/>
      <c r="C33" s="111"/>
      <c r="D33" s="112"/>
      <c r="E33" s="110"/>
      <c r="F33" s="7"/>
      <c r="G33" s="113"/>
      <c r="H33" s="109"/>
      <c r="I33" s="103"/>
      <c r="J33" s="109"/>
      <c r="K33" s="7"/>
      <c r="L33" s="109"/>
      <c r="M33" s="7"/>
      <c r="N33" s="7"/>
      <c r="O33" s="7"/>
      <c r="P33" s="7"/>
      <c r="Q33" s="7"/>
      <c r="R33" s="114"/>
      <c r="S33" s="7"/>
      <c r="T33" s="7"/>
      <c r="U33" s="7"/>
    </row>
    <row r="34" spans="1:21" ht="12" customHeight="1">
      <c r="A34" s="104"/>
      <c r="B34" s="112"/>
      <c r="C34" s="112"/>
      <c r="D34" s="115"/>
      <c r="E34" s="110"/>
      <c r="F34" s="7"/>
      <c r="G34" s="113"/>
      <c r="H34" s="109"/>
      <c r="I34" s="110"/>
      <c r="J34" s="109"/>
      <c r="K34" s="7"/>
      <c r="L34" s="109"/>
      <c r="M34" s="7"/>
      <c r="N34" s="7"/>
      <c r="O34" s="7"/>
      <c r="P34" s="7"/>
      <c r="Q34" s="7"/>
      <c r="R34" s="110"/>
      <c r="S34" s="7"/>
      <c r="T34" s="7"/>
      <c r="U34" s="7"/>
    </row>
    <row r="35" spans="1:21" ht="12" customHeight="1">
      <c r="A35" s="104"/>
      <c r="B35" s="111"/>
      <c r="C35" s="111"/>
      <c r="D35" s="112"/>
      <c r="E35" s="110"/>
      <c r="F35" s="7"/>
      <c r="G35" s="113"/>
      <c r="H35" s="109"/>
      <c r="I35" s="7"/>
      <c r="J35" s="109"/>
      <c r="K35" s="103"/>
      <c r="L35" s="109"/>
      <c r="M35" s="7"/>
      <c r="N35" s="7"/>
      <c r="O35" s="7"/>
      <c r="P35" s="7"/>
      <c r="Q35" s="7"/>
      <c r="R35" s="114"/>
      <c r="S35" s="7"/>
      <c r="T35" s="7"/>
      <c r="U35" s="7"/>
    </row>
    <row r="36" spans="1:21" ht="12" customHeight="1">
      <c r="A36" s="104"/>
      <c r="B36" s="112"/>
      <c r="C36" s="112"/>
      <c r="D36" s="115"/>
      <c r="E36" s="110"/>
      <c r="F36" s="7"/>
      <c r="G36" s="113"/>
      <c r="H36" s="109"/>
      <c r="I36" s="7"/>
      <c r="J36" s="109"/>
      <c r="K36" s="110"/>
      <c r="L36" s="109"/>
      <c r="M36" s="7"/>
      <c r="N36" s="7"/>
      <c r="O36" s="7"/>
      <c r="P36" s="7"/>
      <c r="Q36" s="7"/>
      <c r="R36" s="110"/>
      <c r="S36" s="7"/>
      <c r="T36" s="7"/>
      <c r="U36" s="7"/>
    </row>
    <row r="37" spans="1:21" ht="12" customHeight="1">
      <c r="A37" s="104"/>
      <c r="B37" s="111"/>
      <c r="C37" s="111"/>
      <c r="D37" s="112"/>
      <c r="E37" s="110"/>
      <c r="F37" s="7"/>
      <c r="G37" s="113"/>
      <c r="H37" s="109"/>
      <c r="I37" s="103"/>
      <c r="J37" s="109"/>
      <c r="K37" s="7"/>
      <c r="L37" s="109"/>
      <c r="M37" s="7"/>
      <c r="N37" s="7"/>
      <c r="O37" s="7"/>
      <c r="P37" s="7"/>
      <c r="Q37" s="7"/>
      <c r="R37" s="114"/>
      <c r="S37" s="7"/>
      <c r="T37" s="7"/>
      <c r="U37" s="7"/>
    </row>
    <row r="38" spans="1:21" ht="12" customHeight="1">
      <c r="A38" s="104"/>
      <c r="B38" s="105"/>
      <c r="C38" s="105"/>
      <c r="D38" s="105"/>
      <c r="E38" s="106"/>
      <c r="F38" s="107"/>
      <c r="G38" s="108"/>
      <c r="H38" s="118"/>
      <c r="I38" s="110"/>
      <c r="J38" s="109"/>
      <c r="K38" s="7"/>
      <c r="L38" s="109"/>
      <c r="M38" s="7"/>
      <c r="N38" s="7"/>
      <c r="O38" s="7"/>
      <c r="P38" s="7"/>
      <c r="Q38" s="7"/>
      <c r="R38" s="110"/>
      <c r="S38" s="7"/>
      <c r="T38" s="7"/>
      <c r="U38" s="7"/>
    </row>
    <row r="39" spans="1:21" ht="12" customHeight="1">
      <c r="A39" s="104"/>
      <c r="B39" s="112"/>
      <c r="C39" s="112"/>
      <c r="D39" s="115"/>
      <c r="E39" s="110"/>
      <c r="F39" s="7"/>
      <c r="G39" s="113"/>
      <c r="H39" s="109"/>
      <c r="I39" s="110"/>
      <c r="J39" s="109"/>
      <c r="K39" s="7"/>
      <c r="L39" s="109"/>
      <c r="M39" s="7"/>
      <c r="N39" s="7"/>
      <c r="O39" s="7"/>
      <c r="P39" s="7"/>
      <c r="Q39" s="7"/>
      <c r="R39" s="110"/>
      <c r="S39" s="7"/>
      <c r="T39" s="7"/>
      <c r="U39" s="7"/>
    </row>
    <row r="40" spans="1:21" ht="12" customHeight="1">
      <c r="A40" s="104"/>
      <c r="B40" s="111"/>
      <c r="C40" s="111"/>
      <c r="D40" s="112"/>
      <c r="E40" s="110"/>
      <c r="F40" s="7"/>
      <c r="G40" s="113"/>
      <c r="H40" s="109"/>
      <c r="I40" s="7"/>
      <c r="J40" s="109"/>
      <c r="K40" s="103"/>
      <c r="L40" s="109"/>
      <c r="M40" s="7"/>
      <c r="N40" s="7"/>
      <c r="O40" s="7"/>
      <c r="P40" s="7"/>
      <c r="Q40" s="7"/>
      <c r="R40" s="114"/>
      <c r="S40" s="7"/>
      <c r="T40" s="7"/>
      <c r="U40" s="7"/>
    </row>
    <row r="41" spans="1:21" ht="12" customHeight="1">
      <c r="A41" s="104"/>
      <c r="B41" s="112"/>
      <c r="C41" s="112"/>
      <c r="D41" s="115"/>
      <c r="E41" s="110"/>
      <c r="F41" s="7"/>
      <c r="G41" s="113"/>
      <c r="H41" s="109"/>
      <c r="I41" s="7"/>
      <c r="J41" s="109"/>
      <c r="K41" s="110"/>
      <c r="L41" s="109"/>
      <c r="M41" s="7"/>
      <c r="N41" s="7"/>
      <c r="O41" s="7"/>
      <c r="P41" s="7"/>
      <c r="Q41" s="7"/>
      <c r="R41" s="110"/>
      <c r="S41" s="7"/>
      <c r="T41" s="7"/>
      <c r="U41" s="7"/>
    </row>
    <row r="42" spans="1:21" ht="12" customHeight="1">
      <c r="A42" s="104"/>
      <c r="B42" s="111"/>
      <c r="C42" s="111"/>
      <c r="D42" s="112"/>
      <c r="E42" s="110"/>
      <c r="F42" s="7"/>
      <c r="G42" s="113"/>
      <c r="H42" s="109"/>
      <c r="I42" s="103"/>
      <c r="J42" s="109"/>
      <c r="K42" s="7"/>
      <c r="L42" s="109"/>
      <c r="M42" s="7"/>
      <c r="N42" s="7"/>
      <c r="O42" s="7"/>
      <c r="P42" s="7"/>
      <c r="Q42" s="7"/>
      <c r="R42" s="114"/>
      <c r="S42" s="7"/>
      <c r="T42" s="7"/>
      <c r="U42" s="7"/>
    </row>
    <row r="43" spans="1:21" ht="12" customHeight="1">
      <c r="A43" s="104"/>
      <c r="B43" s="112"/>
      <c r="C43" s="112"/>
      <c r="D43" s="115"/>
      <c r="E43" s="110"/>
      <c r="F43" s="7"/>
      <c r="G43" s="113"/>
      <c r="H43" s="109"/>
      <c r="I43" s="110"/>
      <c r="J43" s="109"/>
      <c r="K43" s="7"/>
      <c r="L43" s="109"/>
      <c r="M43" s="7"/>
      <c r="N43" s="7"/>
      <c r="O43" s="7"/>
      <c r="P43" s="7"/>
      <c r="Q43" s="7"/>
      <c r="R43" s="110"/>
      <c r="S43" s="7"/>
      <c r="T43" s="7"/>
      <c r="U43" s="7"/>
    </row>
    <row r="44" spans="1:21" ht="12" customHeight="1">
      <c r="A44" s="104"/>
      <c r="B44" s="111"/>
      <c r="C44" s="111"/>
      <c r="D44" s="112"/>
      <c r="E44" s="110"/>
      <c r="F44" s="7"/>
      <c r="G44" s="113"/>
      <c r="H44" s="109"/>
      <c r="I44" s="7"/>
      <c r="J44" s="109"/>
      <c r="K44" s="7"/>
      <c r="L44" s="109"/>
      <c r="M44" s="103"/>
      <c r="N44" s="7"/>
      <c r="O44" s="7"/>
      <c r="P44" s="7"/>
      <c r="Q44" s="7"/>
      <c r="R44" s="114"/>
      <c r="S44" s="7"/>
      <c r="T44" s="7"/>
      <c r="U44" s="7"/>
    </row>
    <row r="45" spans="1:21" ht="12" customHeight="1">
      <c r="A45" s="104"/>
      <c r="B45" s="112"/>
      <c r="C45" s="112"/>
      <c r="D45" s="115"/>
      <c r="E45" s="110"/>
      <c r="F45" s="7"/>
      <c r="G45" s="113"/>
      <c r="H45" s="109"/>
      <c r="I45" s="7"/>
      <c r="J45" s="109"/>
      <c r="K45" s="7"/>
      <c r="L45" s="109"/>
      <c r="M45" s="110"/>
      <c r="N45" s="7"/>
      <c r="O45" s="7"/>
      <c r="P45" s="7"/>
      <c r="Q45" s="7"/>
      <c r="R45" s="110"/>
      <c r="S45" s="7"/>
      <c r="T45" s="7"/>
      <c r="U45" s="7"/>
    </row>
    <row r="46" spans="1:21" ht="12" customHeight="1">
      <c r="A46" s="104"/>
      <c r="B46" s="111"/>
      <c r="C46" s="111"/>
      <c r="D46" s="112"/>
      <c r="E46" s="110"/>
      <c r="F46" s="7"/>
      <c r="G46" s="113"/>
      <c r="H46" s="109"/>
      <c r="I46" s="103"/>
      <c r="J46" s="109"/>
      <c r="K46" s="7"/>
      <c r="L46" s="109"/>
      <c r="M46" s="7"/>
      <c r="N46" s="7"/>
      <c r="O46" s="7"/>
      <c r="P46" s="7"/>
      <c r="Q46" s="7"/>
      <c r="R46" s="114"/>
      <c r="S46" s="7"/>
      <c r="T46" s="7"/>
      <c r="U46" s="4"/>
    </row>
    <row r="47" spans="1:21" ht="12" customHeight="1">
      <c r="A47" s="104"/>
      <c r="B47" s="112"/>
      <c r="C47" s="112"/>
      <c r="D47" s="115"/>
      <c r="E47" s="110"/>
      <c r="F47" s="7"/>
      <c r="G47" s="113"/>
      <c r="H47" s="109"/>
      <c r="I47" s="110"/>
      <c r="J47" s="109"/>
      <c r="K47" s="7"/>
      <c r="L47" s="109"/>
      <c r="M47" s="7"/>
      <c r="N47" s="7"/>
      <c r="O47" s="7"/>
      <c r="P47" s="7"/>
      <c r="Q47" s="7"/>
      <c r="R47" s="110"/>
      <c r="S47" s="7"/>
      <c r="T47" s="7"/>
      <c r="U47" s="4"/>
    </row>
    <row r="48" spans="1:21" ht="12" customHeight="1">
      <c r="A48" s="104"/>
      <c r="B48" s="111"/>
      <c r="C48" s="111"/>
      <c r="D48" s="112"/>
      <c r="E48" s="110"/>
      <c r="F48" s="7"/>
      <c r="G48" s="113"/>
      <c r="H48" s="109"/>
      <c r="I48" s="7"/>
      <c r="J48" s="109"/>
      <c r="K48" s="103"/>
      <c r="L48" s="109"/>
      <c r="M48" s="7"/>
      <c r="N48" s="7"/>
      <c r="O48" s="7"/>
      <c r="P48" s="7"/>
      <c r="Q48" s="7"/>
      <c r="R48" s="114"/>
      <c r="S48" s="7"/>
      <c r="T48" s="7"/>
      <c r="U48" s="4"/>
    </row>
    <row r="49" spans="1:21" ht="12" customHeight="1">
      <c r="A49" s="104"/>
      <c r="B49" s="112"/>
      <c r="C49" s="112"/>
      <c r="D49" s="115"/>
      <c r="E49" s="110"/>
      <c r="F49" s="7"/>
      <c r="G49" s="113"/>
      <c r="H49" s="109"/>
      <c r="I49" s="7"/>
      <c r="J49" s="109"/>
      <c r="K49" s="110"/>
      <c r="L49" s="109"/>
      <c r="M49" s="7"/>
      <c r="N49" s="7"/>
      <c r="O49" s="7"/>
      <c r="P49" s="7"/>
      <c r="Q49" s="7"/>
      <c r="R49" s="110"/>
      <c r="S49" s="7"/>
      <c r="T49" s="7"/>
      <c r="U49" s="4"/>
    </row>
    <row r="50" spans="1:21" ht="12" customHeight="1">
      <c r="A50" s="104"/>
      <c r="B50" s="111"/>
      <c r="C50" s="111"/>
      <c r="D50" s="112"/>
      <c r="E50" s="110"/>
      <c r="F50" s="7"/>
      <c r="G50" s="113"/>
      <c r="H50" s="109"/>
      <c r="I50" s="103"/>
      <c r="J50" s="109"/>
      <c r="K50" s="7"/>
      <c r="L50" s="109"/>
      <c r="M50" s="7"/>
      <c r="N50" s="7"/>
      <c r="O50" s="7"/>
      <c r="P50" s="7"/>
      <c r="Q50" s="7"/>
      <c r="R50" s="114"/>
      <c r="S50" s="7"/>
      <c r="T50" s="7"/>
      <c r="U50" s="4"/>
    </row>
    <row r="51" spans="1:21" ht="12" customHeight="1">
      <c r="A51" s="104"/>
      <c r="B51" s="105"/>
      <c r="C51" s="105"/>
      <c r="D51" s="105"/>
      <c r="E51" s="106"/>
      <c r="F51" s="107"/>
      <c r="G51" s="108"/>
      <c r="H51" s="109"/>
      <c r="I51" s="110"/>
      <c r="J51" s="109"/>
      <c r="K51" s="7"/>
      <c r="L51" s="109"/>
      <c r="M51" s="7"/>
      <c r="N51" s="7"/>
      <c r="O51" s="7"/>
      <c r="P51" s="7"/>
      <c r="Q51" s="7"/>
      <c r="R51" s="110"/>
      <c r="S51" s="7"/>
      <c r="T51" s="7"/>
      <c r="U51" s="4"/>
    </row>
    <row r="52" spans="1:21" ht="12" customHeight="1">
      <c r="A52" s="104"/>
      <c r="B52" s="111"/>
      <c r="C52" s="111"/>
      <c r="D52" s="112"/>
      <c r="E52" s="110"/>
      <c r="F52" s="7"/>
      <c r="G52" s="113"/>
      <c r="H52" s="109"/>
      <c r="I52" s="7"/>
      <c r="J52" s="109"/>
      <c r="K52" s="7"/>
      <c r="L52" s="109"/>
      <c r="M52" s="7"/>
      <c r="N52" s="109"/>
      <c r="O52" s="116"/>
      <c r="P52" s="7"/>
      <c r="Q52" s="7"/>
      <c r="R52" s="114"/>
      <c r="S52" s="7"/>
      <c r="T52" s="7"/>
      <c r="U52" s="4"/>
    </row>
    <row r="53" spans="1:21" ht="12" customHeight="1">
      <c r="A53" s="104"/>
      <c r="B53" s="105"/>
      <c r="C53" s="105"/>
      <c r="D53" s="105"/>
      <c r="E53" s="106"/>
      <c r="F53" s="107"/>
      <c r="G53" s="108"/>
      <c r="H53" s="109"/>
      <c r="I53" s="7"/>
      <c r="J53" s="109"/>
      <c r="K53" s="7"/>
      <c r="L53" s="109"/>
      <c r="M53" s="7"/>
      <c r="N53" s="7"/>
      <c r="O53" s="116"/>
      <c r="P53" s="7"/>
      <c r="Q53" s="7"/>
      <c r="R53" s="110"/>
      <c r="S53" s="7"/>
      <c r="T53" s="7"/>
      <c r="U53" s="4"/>
    </row>
    <row r="54" spans="1:21" ht="12" customHeight="1">
      <c r="A54" s="104"/>
      <c r="B54" s="112"/>
      <c r="C54" s="112"/>
      <c r="D54" s="115"/>
      <c r="E54" s="110"/>
      <c r="F54" s="7"/>
      <c r="G54" s="113"/>
      <c r="H54" s="109"/>
      <c r="I54" s="7"/>
      <c r="J54" s="109"/>
      <c r="K54" s="110"/>
      <c r="L54" s="7"/>
      <c r="M54" s="7"/>
      <c r="N54" s="7"/>
      <c r="O54" s="7"/>
      <c r="P54" s="7"/>
      <c r="Q54" s="7"/>
      <c r="R54" s="110"/>
      <c r="S54" s="7"/>
      <c r="T54" s="7"/>
      <c r="U54" s="4"/>
    </row>
    <row r="55" spans="1:21" ht="12" customHeight="1">
      <c r="A55" s="104"/>
      <c r="B55" s="111"/>
      <c r="C55" s="111"/>
      <c r="D55" s="112"/>
      <c r="E55" s="110"/>
      <c r="F55" s="7"/>
      <c r="G55" s="113"/>
      <c r="H55" s="109"/>
      <c r="I55" s="103"/>
      <c r="J55" s="109"/>
      <c r="K55" s="7"/>
      <c r="L55" s="7"/>
      <c r="M55" s="7"/>
      <c r="N55" s="7"/>
      <c r="O55" s="7"/>
      <c r="P55" s="7"/>
      <c r="Q55" s="7"/>
      <c r="R55" s="114"/>
      <c r="S55" s="7"/>
      <c r="T55" s="7"/>
      <c r="U55" s="4"/>
    </row>
    <row r="56" spans="1:21" ht="12" customHeight="1">
      <c r="A56" s="104"/>
      <c r="B56" s="105"/>
      <c r="C56" s="105"/>
      <c r="D56" s="105"/>
      <c r="E56" s="106"/>
      <c r="F56" s="107"/>
      <c r="G56" s="108"/>
      <c r="H56" s="109"/>
      <c r="I56" s="110"/>
      <c r="J56" s="7"/>
      <c r="K56" s="7"/>
      <c r="L56" s="7"/>
      <c r="M56" s="7"/>
      <c r="N56" s="7"/>
      <c r="O56" s="7"/>
      <c r="P56" s="7"/>
      <c r="Q56" s="7"/>
      <c r="R56" s="110"/>
      <c r="S56" s="7"/>
      <c r="T56" s="7"/>
      <c r="U56" s="4"/>
    </row>
    <row r="57" spans="1:21" ht="12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9" customHeight="1">
      <c r="A58" s="121"/>
      <c r="B58" s="122"/>
      <c r="C58" s="122"/>
      <c r="D58" s="123" t="s">
        <v>28</v>
      </c>
      <c r="E58" s="122"/>
      <c r="F58" s="122"/>
      <c r="G58" s="122"/>
      <c r="H58" s="122"/>
      <c r="I58" s="125" t="s">
        <v>26</v>
      </c>
      <c r="J58" s="123"/>
      <c r="K58" s="125" t="s">
        <v>27</v>
      </c>
      <c r="L58" s="123"/>
      <c r="M58" s="124" t="s">
        <v>25</v>
      </c>
      <c r="N58" s="126"/>
      <c r="O58" s="134"/>
      <c r="P58" s="101"/>
      <c r="Q58" s="4"/>
      <c r="R58" s="84"/>
      <c r="S58" s="4"/>
      <c r="T58" s="4"/>
      <c r="U58" s="4"/>
    </row>
    <row r="59" spans="1:21" ht="9" customHeight="1">
      <c r="A59" s="127"/>
      <c r="B59" s="128"/>
      <c r="C59" s="128"/>
      <c r="D59" s="173" t="s">
        <v>69</v>
      </c>
      <c r="E59" s="173"/>
      <c r="F59" s="128"/>
      <c r="G59" s="128"/>
      <c r="H59" s="110">
        <v>1</v>
      </c>
      <c r="I59" s="110"/>
      <c r="J59" s="110"/>
      <c r="K59" s="110"/>
      <c r="L59" s="110">
        <v>1</v>
      </c>
      <c r="M59" s="110" t="str">
        <f>IF(VLOOKUP($L59,'Lista TG(S)'!$A$9:$J$72,8)&gt;0,VLOOKUP($L59,'Lista TG(S)'!$A$9:$J$72,10),"")</f>
        <v>FRĘCH, Magdalena</v>
      </c>
      <c r="N59" s="110"/>
      <c r="O59" s="135"/>
      <c r="P59" s="101"/>
      <c r="Q59" s="4"/>
      <c r="R59" s="4"/>
      <c r="S59" s="4"/>
      <c r="T59" s="4"/>
      <c r="U59" s="4"/>
    </row>
    <row r="60" spans="1:21" ht="9" customHeight="1">
      <c r="A60" s="127"/>
      <c r="B60" s="128"/>
      <c r="C60" s="128"/>
      <c r="D60" s="173"/>
      <c r="E60" s="173"/>
      <c r="F60" s="128"/>
      <c r="G60" s="128"/>
      <c r="H60" s="110">
        <v>2</v>
      </c>
      <c r="I60" s="110"/>
      <c r="J60" s="110"/>
      <c r="K60" s="110"/>
      <c r="L60" s="110">
        <v>2</v>
      </c>
      <c r="M60" s="110" t="str">
        <f>IF(VLOOKUP($L60,'Lista TG(S)'!$A$9:$J$72,8)&gt;0,VLOOKUP($L60,'Lista TG(S)'!$A$9:$J$72,10),"")</f>
        <v>OWCZAREK, Karolina</v>
      </c>
      <c r="N60" s="110"/>
      <c r="O60" s="135"/>
      <c r="P60" s="101"/>
      <c r="Q60" s="4"/>
      <c r="R60" s="4"/>
      <c r="S60" s="4"/>
      <c r="T60" s="4"/>
      <c r="U60" s="4"/>
    </row>
    <row r="61" spans="1:21" ht="9" customHeight="1">
      <c r="A61" s="127"/>
      <c r="B61" s="128"/>
      <c r="C61" s="128"/>
      <c r="D61" s="128" t="s">
        <v>29</v>
      </c>
      <c r="E61" s="128"/>
      <c r="F61" s="128"/>
      <c r="G61" s="128"/>
      <c r="H61" s="110"/>
      <c r="I61" s="110"/>
      <c r="J61" s="110"/>
      <c r="K61" s="110"/>
      <c r="L61" s="110"/>
      <c r="M61" s="110"/>
      <c r="N61" s="110"/>
      <c r="O61" s="135"/>
      <c r="P61" s="101"/>
      <c r="Q61" s="4"/>
      <c r="R61" s="4"/>
      <c r="S61" s="4"/>
      <c r="T61" s="4"/>
      <c r="U61" s="4"/>
    </row>
    <row r="62" spans="1:21" ht="9" customHeight="1">
      <c r="A62" s="129"/>
      <c r="B62" s="128"/>
      <c r="C62" s="128"/>
      <c r="D62" s="112">
        <v>1</v>
      </c>
      <c r="E62" s="110" t="s">
        <v>70</v>
      </c>
      <c r="F62" s="128"/>
      <c r="G62" s="128"/>
      <c r="H62" s="110"/>
      <c r="I62" s="110"/>
      <c r="J62" s="110"/>
      <c r="K62" s="110"/>
      <c r="L62" s="110"/>
      <c r="M62" s="110"/>
      <c r="N62" s="110"/>
      <c r="O62" s="135"/>
      <c r="P62" s="101"/>
      <c r="Q62" s="4"/>
      <c r="R62" s="4"/>
      <c r="S62" s="4"/>
      <c r="T62" s="4"/>
      <c r="U62" s="4"/>
    </row>
    <row r="63" spans="1:21" ht="9" customHeight="1">
      <c r="A63" s="129"/>
      <c r="B63" s="128"/>
      <c r="C63" s="128"/>
      <c r="D63" s="112">
        <v>2</v>
      </c>
      <c r="E63" s="110"/>
      <c r="F63" s="128"/>
      <c r="G63" s="128"/>
      <c r="H63" s="110"/>
      <c r="I63" s="110"/>
      <c r="J63" s="110"/>
      <c r="K63" s="110"/>
      <c r="L63" s="110"/>
      <c r="M63" s="110"/>
      <c r="N63" s="110"/>
      <c r="O63" s="135"/>
      <c r="P63" s="101"/>
      <c r="Q63" s="4"/>
      <c r="R63" s="4"/>
      <c r="S63" s="4"/>
      <c r="T63" s="4"/>
      <c r="U63" s="4"/>
    </row>
    <row r="64" spans="1:21" ht="9" customHeight="1">
      <c r="A64" s="127"/>
      <c r="B64" s="128"/>
      <c r="C64" s="128"/>
      <c r="D64" s="128" t="s">
        <v>30</v>
      </c>
      <c r="E64" s="128"/>
      <c r="F64" s="128"/>
      <c r="G64" s="128"/>
      <c r="H64" s="110"/>
      <c r="I64" s="110"/>
      <c r="J64" s="110"/>
      <c r="K64" s="110"/>
      <c r="L64" s="110"/>
      <c r="M64" s="110"/>
      <c r="N64" s="110"/>
      <c r="O64" s="135"/>
      <c r="P64" s="101"/>
      <c r="Q64" s="4"/>
      <c r="R64" s="4"/>
      <c r="S64" s="4"/>
      <c r="T64" s="4"/>
      <c r="U64" s="4"/>
    </row>
    <row r="65" spans="1:21" ht="9" customHeight="1">
      <c r="A65" s="127"/>
      <c r="B65" s="128"/>
      <c r="C65" s="128"/>
      <c r="D65" s="110"/>
      <c r="E65" s="110"/>
      <c r="F65" s="128"/>
      <c r="G65" s="128"/>
      <c r="H65" s="110"/>
      <c r="I65" s="110"/>
      <c r="J65" s="110"/>
      <c r="K65" s="110"/>
      <c r="L65" s="110"/>
      <c r="M65" s="110"/>
      <c r="N65" s="110"/>
      <c r="O65" s="135"/>
      <c r="P65" s="101"/>
      <c r="Q65" s="4"/>
      <c r="R65" s="4"/>
      <c r="S65" s="4"/>
      <c r="T65" s="4"/>
      <c r="U65" s="4"/>
    </row>
    <row r="66" spans="1:21" ht="9" customHeight="1">
      <c r="A66" s="127"/>
      <c r="B66" s="128"/>
      <c r="C66" s="128"/>
      <c r="D66" s="110"/>
      <c r="E66" s="130" t="str">
        <f>Tytuł!$C$14</f>
        <v>WIESŁAW KOZICA</v>
      </c>
      <c r="F66" s="128"/>
      <c r="G66" s="128"/>
      <c r="H66" s="110"/>
      <c r="I66" s="110"/>
      <c r="J66" s="110"/>
      <c r="K66" s="110"/>
      <c r="L66" s="110"/>
      <c r="M66" s="110"/>
      <c r="N66" s="110"/>
      <c r="O66" s="135"/>
      <c r="P66" s="101"/>
      <c r="Q66" s="4"/>
      <c r="R66" s="4"/>
      <c r="S66" s="4"/>
      <c r="T66" s="4"/>
      <c r="U66" s="4"/>
    </row>
    <row r="67" spans="1:21" ht="9" customHeight="1">
      <c r="A67" s="131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3"/>
      <c r="P67" s="4"/>
      <c r="Q67" s="4"/>
      <c r="R67" s="4"/>
      <c r="S67" s="4"/>
      <c r="T67" s="4"/>
      <c r="U67" s="4"/>
    </row>
    <row r="68" spans="1:21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</sheetData>
  <mergeCells count="1">
    <mergeCell ref="D59:E60"/>
  </mergeCells>
  <conditionalFormatting sqref="I9 I13 I17 I21 I25 I29 I33 I37 I42 I46 I50 I55 K11 K19 K27 K35 K40 K48 M15 M31 M44 O23 O52:O53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" right="0.35433070866141736" top="0.23" bottom="0.3937007874015748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0"/>
  <sheetViews>
    <sheetView showZeros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2.8515625" style="0" hidden="1" customWidth="1"/>
    <col min="3" max="3" width="20.7109375" style="0" customWidth="1"/>
    <col min="4" max="4" width="18.7109375" style="0" customWidth="1"/>
    <col min="5" max="5" width="20.7109375" style="0" customWidth="1"/>
    <col min="6" max="7" width="10.7109375" style="0" customWidth="1"/>
    <col min="8" max="8" width="6.7109375" style="0" customWidth="1"/>
  </cols>
  <sheetData>
    <row r="1" spans="1:12" ht="19.5" customHeight="1">
      <c r="A1" s="17" t="str">
        <f>Tytuł!C10</f>
        <v>MP UKS 2005</v>
      </c>
      <c r="B1" s="17"/>
      <c r="C1" s="4"/>
      <c r="D1" s="4"/>
      <c r="E1" s="18" t="s">
        <v>17</v>
      </c>
      <c r="F1" s="11" t="str">
        <f>Tytuł!$C$14</f>
        <v>WIESŁAW KOZICA</v>
      </c>
      <c r="G1" s="4"/>
      <c r="H1" s="4"/>
      <c r="I1" s="4"/>
      <c r="J1" s="4"/>
      <c r="K1" s="4"/>
      <c r="L1" s="4"/>
    </row>
    <row r="2" spans="1:12" ht="12.75">
      <c r="A2" s="4"/>
      <c r="B2" s="4"/>
      <c r="C2" s="4"/>
      <c r="D2" s="4"/>
      <c r="E2" s="18" t="s">
        <v>4</v>
      </c>
      <c r="F2" s="11" t="str">
        <f>Tytuł!$G$10</f>
        <v>BIEDRONKI DO LAT 8</v>
      </c>
      <c r="G2" s="4"/>
      <c r="H2" s="4"/>
      <c r="I2" s="4"/>
      <c r="J2" s="4"/>
      <c r="K2" s="4"/>
      <c r="L2" s="4"/>
    </row>
    <row r="3" spans="1:12" ht="12.75">
      <c r="A3" s="18"/>
      <c r="B3" s="18"/>
      <c r="C3" s="18"/>
      <c r="D3" s="4"/>
      <c r="E3" s="18" t="s">
        <v>5</v>
      </c>
      <c r="F3" s="11" t="str">
        <f>Tytuł!$G$12</f>
        <v>Piotrków Trybunalski</v>
      </c>
      <c r="G3" s="19"/>
      <c r="H3" s="4"/>
      <c r="I3" s="4"/>
      <c r="J3" s="4"/>
      <c r="K3" s="4"/>
      <c r="L3" s="4"/>
    </row>
    <row r="4" spans="1:12" ht="12.75">
      <c r="A4" s="18"/>
      <c r="B4" s="18"/>
      <c r="C4" s="149" t="s">
        <v>37</v>
      </c>
      <c r="D4" s="148"/>
      <c r="E4" s="18" t="s">
        <v>6</v>
      </c>
      <c r="F4" s="11" t="str">
        <f>Tytuł!$G$14</f>
        <v>02-05.09.2005</v>
      </c>
      <c r="G4" s="19"/>
      <c r="H4" s="4"/>
      <c r="I4" s="4"/>
      <c r="J4" s="4"/>
      <c r="K4" s="4"/>
      <c r="L4" s="4"/>
    </row>
    <row r="5" spans="1:12" ht="12.75">
      <c r="A5" s="4"/>
      <c r="B5" s="4"/>
      <c r="C5" s="11"/>
      <c r="D5" s="4"/>
      <c r="E5" s="4"/>
      <c r="F5" s="4"/>
      <c r="G5" s="4"/>
      <c r="H5" s="4"/>
      <c r="I5" s="4"/>
      <c r="J5" s="4"/>
      <c r="K5" s="4"/>
      <c r="L5" s="4"/>
    </row>
    <row r="6" spans="1:12" ht="15">
      <c r="A6" s="20" t="s">
        <v>33</v>
      </c>
      <c r="B6" s="20"/>
      <c r="C6" s="3"/>
      <c r="D6" s="65"/>
      <c r="E6" s="3"/>
      <c r="F6" s="3"/>
      <c r="G6" s="3"/>
      <c r="H6" s="3"/>
      <c r="I6" s="4"/>
      <c r="J6" s="4"/>
      <c r="K6" s="4"/>
      <c r="L6" s="4"/>
    </row>
    <row r="7" spans="1:12" ht="13.5" thickBot="1">
      <c r="A7" s="170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9.5" customHeight="1">
      <c r="A8" s="22" t="s">
        <v>34</v>
      </c>
      <c r="B8" s="150" t="s">
        <v>8</v>
      </c>
      <c r="C8" s="23" t="s">
        <v>9</v>
      </c>
      <c r="D8" s="23" t="s">
        <v>10</v>
      </c>
      <c r="E8" s="23" t="s">
        <v>11</v>
      </c>
      <c r="F8" s="23" t="s">
        <v>12</v>
      </c>
      <c r="G8" s="23" t="s">
        <v>13</v>
      </c>
      <c r="H8" s="24" t="s">
        <v>32</v>
      </c>
      <c r="I8" s="4"/>
      <c r="J8" s="4"/>
      <c r="K8" s="4"/>
      <c r="L8" s="4"/>
    </row>
    <row r="9" spans="1:12" ht="19.5" customHeight="1">
      <c r="A9" s="145">
        <v>1</v>
      </c>
      <c r="B9" s="151">
        <f>'8(S)'!N16</f>
        <v>1</v>
      </c>
      <c r="C9" s="25" t="str">
        <f>VLOOKUP(B9,'Lista TG(S)'!$A$9:$F$72,2)</f>
        <v>FRĘCH</v>
      </c>
      <c r="D9" s="25" t="str">
        <f>VLOOKUP(B9,'Lista TG(S)'!$A$9:$F$72,3)</f>
        <v>Magdalena</v>
      </c>
      <c r="E9" s="25" t="str">
        <f>VLOOKUP(B9,'Lista TG(S)'!$A$9:$F$72,4)</f>
        <v>UKS Tenis SP 41 Łódź</v>
      </c>
      <c r="F9" s="29">
        <f>VLOOKUP(B9,'Lista TG(S)'!$A$9:$F$72,5)</f>
        <v>0</v>
      </c>
      <c r="G9" s="147" t="str">
        <f>VLOOKUP(B9,'Lista TG(S)'!$A$9:$F$72,6)</f>
        <v>15.12.1997</v>
      </c>
      <c r="H9" s="35">
        <f>IF((D4=1),"180",IF((D4=2),"100",IF((D4=3),"64",IF((D4=4),"48",IF((D4=5),"32","")))))</f>
      </c>
      <c r="I9" s="4"/>
      <c r="J9" s="4"/>
      <c r="K9" s="4"/>
      <c r="L9" s="4"/>
    </row>
    <row r="10" spans="1:12" ht="19.5" customHeight="1">
      <c r="A10" s="146">
        <v>2</v>
      </c>
      <c r="B10" s="152">
        <f>'8(S)'!O16</f>
        <v>2</v>
      </c>
      <c r="C10" s="25" t="str">
        <f>VLOOKUP(B10,'Lista TG(S)'!$A$9:$F$72,2)</f>
        <v>OWCZAREK</v>
      </c>
      <c r="D10" s="25" t="str">
        <f>VLOOKUP(B10,'Lista TG(S)'!$A$9:$F$72,3)</f>
        <v>Karolina</v>
      </c>
      <c r="E10" s="25" t="str">
        <f>VLOOKUP(B10,'Lista TG(S)'!$A$9:$F$72,4)</f>
        <v>Champions Team P-ków</v>
      </c>
      <c r="F10" s="29">
        <f>VLOOKUP(B10,'Lista TG(S)'!$A$9:$F$72,5)</f>
        <v>0</v>
      </c>
      <c r="G10" s="147">
        <f>VLOOKUP(B10,'Lista TG(S)'!$A$9:$F$72,6)</f>
        <v>1998</v>
      </c>
      <c r="H10" s="35">
        <f>IF((D4=1),"120",IF((D4=2),"64",IF((D4=3),"48",IF((D4=4),"36",IF((D4=5),"20","")))))</f>
      </c>
      <c r="I10" s="4"/>
      <c r="J10" s="4"/>
      <c r="K10" s="4"/>
      <c r="L10" s="4"/>
    </row>
    <row r="11" spans="1:12" ht="19.5" customHeight="1">
      <c r="A11" s="154" t="s">
        <v>35</v>
      </c>
      <c r="B11" s="152">
        <f>'8(S)'!M12</f>
        <v>3</v>
      </c>
      <c r="C11" s="25" t="str">
        <f>VLOOKUP(B11,'Lista TG(S)'!$A$9:$F$72,2)</f>
        <v>STĘPNIK</v>
      </c>
      <c r="D11" s="25" t="str">
        <f>VLOOKUP(B11,'Lista TG(S)'!$A$9:$F$72,3)</f>
        <v>Magdalena</v>
      </c>
      <c r="E11" s="25" t="str">
        <f>VLOOKUP(B11,'Lista TG(S)'!$A$9:$F$72,4)</f>
        <v>MUKS Gemik Kielce</v>
      </c>
      <c r="F11" s="29">
        <f>VLOOKUP(B11,'Lista TG(S)'!$A$9:$F$72,5)</f>
        <v>0</v>
      </c>
      <c r="G11" s="147" t="str">
        <f>VLOOKUP(B11,'Lista TG(S)'!$A$9:$F$72,6)</f>
        <v>04.05.1997</v>
      </c>
      <c r="H11" s="35">
        <f>IF((D4=1),"64",IF((D4=2),"48",IF((D4=3),"36",IF((D4=4),"28",IF((D4=5),"16","")))))</f>
      </c>
      <c r="I11" s="4"/>
      <c r="J11" s="4"/>
      <c r="K11" s="4"/>
      <c r="L11" s="4"/>
    </row>
    <row r="12" spans="1:12" ht="19.5" customHeight="1">
      <c r="A12" s="156"/>
      <c r="B12" s="152">
        <f>'8(S)'!M20</f>
        <v>4</v>
      </c>
      <c r="C12" s="25" t="str">
        <f>VLOOKUP(B12,'Lista TG(S)'!$A$9:$F$72,2)</f>
        <v>ROBOWSKA</v>
      </c>
      <c r="D12" s="25" t="str">
        <f>VLOOKUP(B12,'Lista TG(S)'!$A$9:$F$72,3)</f>
        <v>Maria</v>
      </c>
      <c r="E12" s="25" t="str">
        <f>VLOOKUP(B12,'Lista TG(S)'!$A$9:$F$72,4)</f>
        <v>UKS Tenis SP 41 Łódź</v>
      </c>
      <c r="F12" s="29">
        <f>VLOOKUP(B12,'Lista TG(S)'!$A$9:$F$72,5)</f>
        <v>0</v>
      </c>
      <c r="G12" s="147" t="str">
        <f>VLOOKUP(B12,'Lista TG(S)'!$A$9:$F$72,6)</f>
        <v>14.04.1997</v>
      </c>
      <c r="H12" s="35">
        <f>IF((D4=1),"64",IF((D4=2),"48",IF((D4=3),"36",IF((D4=4),"28",IF((D4=5),"16","")))))</f>
      </c>
      <c r="I12" s="4"/>
      <c r="J12" s="4"/>
      <c r="K12" s="4"/>
      <c r="L12" s="4"/>
    </row>
    <row r="13" spans="1:12" ht="19.5" customHeight="1">
      <c r="A13" s="154" t="s">
        <v>36</v>
      </c>
      <c r="B13" s="151">
        <f>'8(S)'!K10</f>
        <v>8</v>
      </c>
      <c r="C13" s="25" t="str">
        <f>VLOOKUP(B13,'Lista TG(S)'!$A$9:$F$72,2)</f>
        <v>BYE</v>
      </c>
      <c r="D13" s="25">
        <f>VLOOKUP(B13,'Lista TG(S)'!$A$9:$F$72,3)</f>
        <v>0</v>
      </c>
      <c r="E13" s="25">
        <f>VLOOKUP(B13,'Lista TG(S)'!$A$9:$F$72,4)</f>
        <v>0</v>
      </c>
      <c r="F13" s="29">
        <f>VLOOKUP(B13,'Lista TG(S)'!$A$9:$F$72,5)</f>
        <v>0</v>
      </c>
      <c r="G13" s="147">
        <f>VLOOKUP(B13,'Lista TG(S)'!$A$9:$F$72,6)</f>
        <v>0</v>
      </c>
      <c r="H13" s="35">
        <f>IF((D4=1),"1",IF((D4=2),"1",IF((D4=3),"1",IF((D4=4),"1",IF((D4=5),"1","")))))</f>
      </c>
      <c r="I13" s="4"/>
      <c r="J13" s="4"/>
      <c r="K13" s="4"/>
      <c r="L13" s="4"/>
    </row>
    <row r="14" spans="1:12" ht="19.5" customHeight="1">
      <c r="A14" s="155"/>
      <c r="B14" s="152">
        <f>'8(S)'!K14</f>
        <v>6</v>
      </c>
      <c r="C14" s="25" t="str">
        <f>VLOOKUP(B14,'Lista TG(S)'!$A$9:$F$72,2)</f>
        <v>ŁUKASIK</v>
      </c>
      <c r="D14" s="25" t="str">
        <f>VLOOKUP(B14,'Lista TG(S)'!$A$9:$F$72,3)</f>
        <v>Angelika</v>
      </c>
      <c r="E14" s="25" t="str">
        <f>VLOOKUP(B14,'Lista TG(S)'!$A$9:$F$72,4)</f>
        <v>UKS Tenis SP 41 Łódź</v>
      </c>
      <c r="F14" s="29">
        <f>VLOOKUP(B14,'Lista TG(S)'!$A$9:$F$72,5)</f>
        <v>0</v>
      </c>
      <c r="G14" s="147" t="str">
        <f>VLOOKUP(B14,'Lista TG(S)'!$A$9:$F$72,6)</f>
        <v>28.03.1997</v>
      </c>
      <c r="H14" s="35">
        <f>IF((D4=1),"1",IF((D4=2),"1",IF((D4=3),"1",IF((D4=4),"1",IF((D4=5),"1","")))))</f>
      </c>
      <c r="I14" s="4"/>
      <c r="J14" s="4"/>
      <c r="K14" s="4"/>
      <c r="L14" s="4"/>
    </row>
    <row r="15" spans="1:12" ht="19.5" customHeight="1">
      <c r="A15" s="155"/>
      <c r="B15" s="152">
        <f>'8(S)'!K18</f>
        <v>7</v>
      </c>
      <c r="C15" s="25" t="str">
        <f>VLOOKUP(B15,'Lista TG(S)'!$A$9:$F$72,2)</f>
        <v>STASIŃSKA</v>
      </c>
      <c r="D15" s="25" t="str">
        <f>VLOOKUP(B15,'Lista TG(S)'!$A$9:$F$72,3)</f>
        <v>Magda</v>
      </c>
      <c r="E15" s="25" t="str">
        <f>VLOOKUP(B15,'Lista TG(S)'!$A$9:$F$72,4)</f>
        <v>MUKS Gemik Kielce</v>
      </c>
      <c r="F15" s="29">
        <f>VLOOKUP(B15,'Lista TG(S)'!$A$9:$F$72,5)</f>
        <v>0</v>
      </c>
      <c r="G15" s="147" t="str">
        <f>VLOOKUP(B15,'Lista TG(S)'!$A$9:$F$72,6)</f>
        <v>03.08.1997</v>
      </c>
      <c r="H15" s="35">
        <f>IF((D4=1),"1",IF((D4=2),"1",IF((D4=3),"1",IF((D4=4),"1",IF((D4=5),"1","")))))</f>
      </c>
      <c r="I15" s="4"/>
      <c r="J15" s="4"/>
      <c r="K15" s="4"/>
      <c r="L15" s="4"/>
    </row>
    <row r="16" spans="1:12" ht="19.5" customHeight="1" thickBot="1">
      <c r="A16" s="166"/>
      <c r="B16" s="153">
        <f>'8(S)'!K22</f>
        <v>5</v>
      </c>
      <c r="C16" s="158" t="str">
        <f>VLOOKUP(B16,'Lista TG(S)'!$A$9:$F$72,2)</f>
        <v>WÓJTOWICZ</v>
      </c>
      <c r="D16" s="158" t="str">
        <f>VLOOKUP(B16,'Lista TG(S)'!$A$9:$F$72,3)</f>
        <v>Daria</v>
      </c>
      <c r="E16" s="158" t="str">
        <f>VLOOKUP(B16,'Lista TG(S)'!$A$9:$F$72,4)</f>
        <v>TUKS Kozica P-ków</v>
      </c>
      <c r="F16" s="159">
        <f>VLOOKUP(B16,'Lista TG(S)'!$A$9:$F$72,5)</f>
        <v>0</v>
      </c>
      <c r="G16" s="160">
        <f>VLOOKUP(B16,'Lista TG(S)'!$A$9:$F$72,6)</f>
        <v>1997</v>
      </c>
      <c r="H16" s="35">
        <f>IF((D4=1),"1",IF((D4=2),"1",IF((D4=3),"1",IF((D4=4),"1",IF((D4=5),"1","")))))</f>
      </c>
      <c r="I16" s="4"/>
      <c r="J16" s="4"/>
      <c r="K16" s="4"/>
      <c r="L16" s="4"/>
    </row>
    <row r="17" spans="1:12" ht="19.5" customHeight="1">
      <c r="A17" s="169"/>
      <c r="B17" s="161"/>
      <c r="C17" s="143"/>
      <c r="D17" s="143"/>
      <c r="E17" s="143"/>
      <c r="F17" s="142"/>
      <c r="G17" s="144"/>
      <c r="H17" s="142"/>
      <c r="I17" s="7"/>
      <c r="J17" s="7"/>
      <c r="K17" s="7"/>
      <c r="L17" s="7"/>
    </row>
    <row r="18" spans="1:12" ht="19.5" customHeight="1">
      <c r="A18" s="167"/>
      <c r="B18" s="157"/>
      <c r="C18" s="137"/>
      <c r="D18" s="137"/>
      <c r="E18" s="137"/>
      <c r="F18" s="136"/>
      <c r="G18" s="140"/>
      <c r="H18" s="136"/>
      <c r="I18" s="7"/>
      <c r="J18" s="7"/>
      <c r="K18" s="7"/>
      <c r="L18" s="7"/>
    </row>
    <row r="19" spans="1:12" ht="19.5" customHeight="1">
      <c r="A19" s="167"/>
      <c r="B19" s="157"/>
      <c r="C19" s="137"/>
      <c r="D19" s="137"/>
      <c r="E19" s="137"/>
      <c r="F19" s="136"/>
      <c r="G19" s="140"/>
      <c r="H19" s="136"/>
      <c r="I19" s="7"/>
      <c r="J19" s="7"/>
      <c r="K19" s="7"/>
      <c r="L19" s="7"/>
    </row>
    <row r="20" spans="1:12" ht="19.5" customHeight="1">
      <c r="A20" s="167"/>
      <c r="B20" s="157"/>
      <c r="C20" s="137"/>
      <c r="D20" s="137"/>
      <c r="E20" s="137"/>
      <c r="F20" s="136"/>
      <c r="G20" s="140"/>
      <c r="H20" s="136"/>
      <c r="I20" s="7"/>
      <c r="J20" s="7"/>
      <c r="K20" s="7"/>
      <c r="L20" s="7"/>
    </row>
    <row r="21" spans="1:12" ht="19.5" customHeight="1">
      <c r="A21" s="167"/>
      <c r="B21" s="157"/>
      <c r="C21" s="137"/>
      <c r="D21" s="137"/>
      <c r="E21" s="137"/>
      <c r="F21" s="136"/>
      <c r="G21" s="140"/>
      <c r="H21" s="136"/>
      <c r="I21" s="7"/>
      <c r="J21" s="7"/>
      <c r="K21" s="7"/>
      <c r="L21" s="7"/>
    </row>
    <row r="22" spans="1:12" ht="19.5" customHeight="1">
      <c r="A22" s="167"/>
      <c r="B22" s="157"/>
      <c r="C22" s="137"/>
      <c r="D22" s="137"/>
      <c r="E22" s="137"/>
      <c r="F22" s="136"/>
      <c r="G22" s="140"/>
      <c r="H22" s="136"/>
      <c r="I22" s="7"/>
      <c r="J22" s="7"/>
      <c r="K22" s="7"/>
      <c r="L22" s="7"/>
    </row>
    <row r="23" spans="1:12" ht="19.5" customHeight="1">
      <c r="A23" s="167"/>
      <c r="B23" s="157"/>
      <c r="C23" s="137"/>
      <c r="D23" s="137"/>
      <c r="E23" s="137"/>
      <c r="F23" s="136"/>
      <c r="G23" s="140"/>
      <c r="H23" s="136"/>
      <c r="I23" s="7"/>
      <c r="J23" s="7"/>
      <c r="K23" s="7"/>
      <c r="L23" s="7"/>
    </row>
    <row r="24" spans="1:12" ht="19.5" customHeight="1">
      <c r="A24" s="167"/>
      <c r="B24" s="157"/>
      <c r="C24" s="137"/>
      <c r="D24" s="137"/>
      <c r="E24" s="137"/>
      <c r="F24" s="136"/>
      <c r="G24" s="140"/>
      <c r="H24" s="136"/>
      <c r="I24" s="7"/>
      <c r="J24" s="7"/>
      <c r="K24" s="7"/>
      <c r="L24" s="7"/>
    </row>
    <row r="25" spans="1:12" ht="19.5" customHeight="1">
      <c r="A25" s="167"/>
      <c r="B25" s="157"/>
      <c r="C25" s="137"/>
      <c r="D25" s="137"/>
      <c r="E25" s="137"/>
      <c r="F25" s="136"/>
      <c r="G25" s="140"/>
      <c r="H25" s="136"/>
      <c r="I25" s="7"/>
      <c r="J25" s="7"/>
      <c r="K25" s="7"/>
      <c r="L25" s="7"/>
    </row>
    <row r="26" spans="1:12" ht="19.5" customHeight="1">
      <c r="A26" s="168"/>
      <c r="B26" s="157"/>
      <c r="C26" s="137"/>
      <c r="D26" s="137"/>
      <c r="E26" s="137"/>
      <c r="F26" s="136"/>
      <c r="G26" s="140"/>
      <c r="H26" s="136"/>
      <c r="I26" s="7"/>
      <c r="J26" s="7"/>
      <c r="K26" s="7"/>
      <c r="L26" s="7"/>
    </row>
    <row r="27" spans="1:12" ht="19.5" customHeight="1">
      <c r="A27" s="168"/>
      <c r="B27" s="157"/>
      <c r="C27" s="137"/>
      <c r="D27" s="137"/>
      <c r="E27" s="137"/>
      <c r="F27" s="136"/>
      <c r="G27" s="140"/>
      <c r="H27" s="136"/>
      <c r="I27" s="7"/>
      <c r="J27" s="7"/>
      <c r="K27" s="7"/>
      <c r="L27" s="7"/>
    </row>
    <row r="28" spans="1:12" ht="19.5" customHeight="1">
      <c r="A28" s="168"/>
      <c r="B28" s="157"/>
      <c r="C28" s="137"/>
      <c r="D28" s="137"/>
      <c r="E28" s="137"/>
      <c r="F28" s="136"/>
      <c r="G28" s="140"/>
      <c r="H28" s="136"/>
      <c r="I28" s="7"/>
      <c r="J28" s="7"/>
      <c r="K28" s="7"/>
      <c r="L28" s="7"/>
    </row>
    <row r="29" spans="1:12" ht="19.5" customHeight="1">
      <c r="A29" s="168"/>
      <c r="B29" s="157"/>
      <c r="C29" s="137"/>
      <c r="D29" s="137"/>
      <c r="E29" s="137"/>
      <c r="F29" s="136"/>
      <c r="G29" s="140"/>
      <c r="H29" s="136"/>
      <c r="I29" s="7"/>
      <c r="J29" s="7"/>
      <c r="K29" s="7"/>
      <c r="L29" s="7"/>
    </row>
    <row r="30" spans="1:12" ht="19.5" customHeight="1">
      <c r="A30" s="168"/>
      <c r="B30" s="157"/>
      <c r="C30" s="137"/>
      <c r="D30" s="137"/>
      <c r="E30" s="137"/>
      <c r="F30" s="136"/>
      <c r="G30" s="140"/>
      <c r="H30" s="136"/>
      <c r="I30" s="7"/>
      <c r="J30" s="7"/>
      <c r="K30" s="7"/>
      <c r="L30" s="7"/>
    </row>
    <row r="31" spans="1:12" ht="19.5" customHeight="1">
      <c r="A31" s="168"/>
      <c r="B31" s="157"/>
      <c r="C31" s="137"/>
      <c r="D31" s="137"/>
      <c r="E31" s="137"/>
      <c r="F31" s="136"/>
      <c r="G31" s="140"/>
      <c r="H31" s="136"/>
      <c r="I31" s="7"/>
      <c r="J31" s="7"/>
      <c r="K31" s="7"/>
      <c r="L31" s="7"/>
    </row>
    <row r="32" spans="1:12" ht="19.5" customHeight="1">
      <c r="A32" s="168"/>
      <c r="B32" s="157"/>
      <c r="C32" s="137"/>
      <c r="D32" s="137"/>
      <c r="E32" s="137"/>
      <c r="F32" s="136"/>
      <c r="G32" s="140"/>
      <c r="H32" s="136"/>
      <c r="I32" s="7"/>
      <c r="J32" s="7"/>
      <c r="K32" s="7"/>
      <c r="L32" s="7"/>
    </row>
    <row r="33" spans="1:12" ht="19.5" customHeight="1">
      <c r="A33" s="168"/>
      <c r="B33" s="157"/>
      <c r="C33" s="137"/>
      <c r="D33" s="137"/>
      <c r="E33" s="137"/>
      <c r="F33" s="136"/>
      <c r="G33" s="140"/>
      <c r="H33" s="136"/>
      <c r="I33" s="7"/>
      <c r="J33" s="7"/>
      <c r="K33" s="7"/>
      <c r="L33" s="7"/>
    </row>
    <row r="34" spans="1:12" ht="19.5" customHeight="1">
      <c r="A34" s="168"/>
      <c r="B34" s="157"/>
      <c r="C34" s="137"/>
      <c r="D34" s="137"/>
      <c r="E34" s="137"/>
      <c r="F34" s="136"/>
      <c r="G34" s="140"/>
      <c r="H34" s="136"/>
      <c r="I34" s="7"/>
      <c r="J34" s="7"/>
      <c r="K34" s="7"/>
      <c r="L34" s="7"/>
    </row>
    <row r="35" spans="1:12" ht="19.5" customHeight="1">
      <c r="A35" s="168"/>
      <c r="B35" s="157"/>
      <c r="C35" s="137"/>
      <c r="D35" s="137"/>
      <c r="E35" s="137"/>
      <c r="F35" s="136"/>
      <c r="G35" s="140"/>
      <c r="H35" s="136"/>
      <c r="I35" s="7"/>
      <c r="J35" s="7"/>
      <c r="K35" s="7"/>
      <c r="L35" s="7"/>
    </row>
    <row r="36" spans="1:12" ht="19.5" customHeight="1">
      <c r="A36" s="168"/>
      <c r="B36" s="157"/>
      <c r="C36" s="137"/>
      <c r="D36" s="137"/>
      <c r="E36" s="137"/>
      <c r="F36" s="136"/>
      <c r="G36" s="140"/>
      <c r="H36" s="136"/>
      <c r="I36" s="7"/>
      <c r="J36" s="7"/>
      <c r="K36" s="7"/>
      <c r="L36" s="7"/>
    </row>
    <row r="37" spans="1:12" ht="19.5" customHeight="1">
      <c r="A37" s="168"/>
      <c r="B37" s="157"/>
      <c r="C37" s="137"/>
      <c r="D37" s="137"/>
      <c r="E37" s="137"/>
      <c r="F37" s="136"/>
      <c r="G37" s="140"/>
      <c r="H37" s="136"/>
      <c r="I37" s="7"/>
      <c r="J37" s="7"/>
      <c r="K37" s="7"/>
      <c r="L37" s="7"/>
    </row>
    <row r="38" spans="1:12" ht="19.5" customHeight="1">
      <c r="A38" s="168"/>
      <c r="B38" s="157"/>
      <c r="C38" s="137"/>
      <c r="D38" s="137"/>
      <c r="E38" s="137"/>
      <c r="F38" s="136"/>
      <c r="G38" s="140"/>
      <c r="H38" s="136"/>
      <c r="I38" s="7"/>
      <c r="J38" s="7"/>
      <c r="K38" s="7"/>
      <c r="L38" s="7"/>
    </row>
    <row r="39" spans="1:12" ht="19.5" customHeight="1">
      <c r="A39" s="168"/>
      <c r="B39" s="157"/>
      <c r="C39" s="137"/>
      <c r="D39" s="137"/>
      <c r="E39" s="137"/>
      <c r="F39" s="136"/>
      <c r="G39" s="140"/>
      <c r="H39" s="136"/>
      <c r="I39" s="7"/>
      <c r="J39" s="7"/>
      <c r="K39" s="7"/>
      <c r="L39" s="7"/>
    </row>
    <row r="40" spans="1:12" ht="19.5" customHeight="1">
      <c r="A40" s="168"/>
      <c r="B40" s="157"/>
      <c r="C40" s="137"/>
      <c r="D40" s="137"/>
      <c r="E40" s="137"/>
      <c r="F40" s="136"/>
      <c r="G40" s="140"/>
      <c r="H40" s="136"/>
      <c r="I40" s="7"/>
      <c r="J40" s="7"/>
      <c r="K40" s="7"/>
      <c r="L40" s="7"/>
    </row>
    <row r="41" spans="1:12" ht="19.5" customHeight="1">
      <c r="A41" s="136"/>
      <c r="B41" s="136"/>
      <c r="C41" s="137"/>
      <c r="D41" s="137"/>
      <c r="E41" s="138"/>
      <c r="F41" s="139"/>
      <c r="G41" s="140"/>
      <c r="H41" s="136"/>
      <c r="I41" s="7"/>
      <c r="J41" s="7"/>
      <c r="K41" s="7"/>
      <c r="L41" s="7"/>
    </row>
    <row r="42" spans="1:12" ht="19.5" customHeight="1">
      <c r="A42" s="136"/>
      <c r="B42" s="136"/>
      <c r="C42" s="137"/>
      <c r="D42" s="137"/>
      <c r="E42" s="138"/>
      <c r="F42" s="139"/>
      <c r="G42" s="140"/>
      <c r="H42" s="136"/>
      <c r="I42" s="7"/>
      <c r="J42" s="7"/>
      <c r="K42" s="7"/>
      <c r="L42" s="7"/>
    </row>
    <row r="43" spans="1:12" ht="19.5" customHeight="1">
      <c r="A43" s="136"/>
      <c r="B43" s="136"/>
      <c r="C43" s="137"/>
      <c r="D43" s="137"/>
      <c r="E43" s="137"/>
      <c r="F43" s="139"/>
      <c r="G43" s="140"/>
      <c r="H43" s="136"/>
      <c r="I43" s="7"/>
      <c r="J43" s="7"/>
      <c r="K43" s="7"/>
      <c r="L43" s="7"/>
    </row>
    <row r="44" spans="1:12" ht="19.5" customHeight="1">
      <c r="A44" s="136"/>
      <c r="B44" s="136"/>
      <c r="C44" s="137"/>
      <c r="D44" s="137"/>
      <c r="E44" s="137"/>
      <c r="F44" s="136"/>
      <c r="G44" s="140"/>
      <c r="H44" s="136"/>
      <c r="I44" s="7"/>
      <c r="J44" s="7"/>
      <c r="K44" s="7"/>
      <c r="L44" s="7"/>
    </row>
    <row r="45" spans="1:12" ht="19.5" customHeight="1">
      <c r="A45" s="136"/>
      <c r="B45" s="136"/>
      <c r="C45" s="137"/>
      <c r="D45" s="137"/>
      <c r="E45" s="138"/>
      <c r="F45" s="136"/>
      <c r="G45" s="140"/>
      <c r="H45" s="136"/>
      <c r="I45" s="7"/>
      <c r="J45" s="7"/>
      <c r="K45" s="7"/>
      <c r="L45" s="7"/>
    </row>
    <row r="46" spans="1:12" ht="19.5" customHeight="1">
      <c r="A46" s="136"/>
      <c r="B46" s="136"/>
      <c r="C46" s="137"/>
      <c r="D46" s="137"/>
      <c r="E46" s="138"/>
      <c r="F46" s="139"/>
      <c r="G46" s="140"/>
      <c r="H46" s="136"/>
      <c r="I46" s="7"/>
      <c r="J46" s="7"/>
      <c r="K46" s="7"/>
      <c r="L46" s="7"/>
    </row>
    <row r="47" spans="1:12" ht="19.5" customHeight="1">
      <c r="A47" s="136"/>
      <c r="B47" s="136"/>
      <c r="C47" s="137"/>
      <c r="D47" s="137"/>
      <c r="E47" s="138"/>
      <c r="F47" s="139"/>
      <c r="G47" s="140"/>
      <c r="H47" s="136"/>
      <c r="I47" s="7"/>
      <c r="J47" s="7"/>
      <c r="K47" s="7"/>
      <c r="L47" s="7"/>
    </row>
    <row r="48" spans="1:12" ht="19.5" customHeight="1">
      <c r="A48" s="136"/>
      <c r="B48" s="136"/>
      <c r="C48" s="137"/>
      <c r="D48" s="137"/>
      <c r="E48" s="138"/>
      <c r="F48" s="139"/>
      <c r="G48" s="140"/>
      <c r="H48" s="136"/>
      <c r="I48" s="7"/>
      <c r="J48" s="7"/>
      <c r="K48" s="7"/>
      <c r="L48" s="7"/>
    </row>
    <row r="49" spans="1:12" ht="19.5" customHeight="1">
      <c r="A49" s="136"/>
      <c r="B49" s="136"/>
      <c r="C49" s="137"/>
      <c r="D49" s="137"/>
      <c r="E49" s="138"/>
      <c r="F49" s="136"/>
      <c r="G49" s="140"/>
      <c r="H49" s="136"/>
      <c r="I49" s="7"/>
      <c r="J49" s="7"/>
      <c r="K49" s="7"/>
      <c r="L49" s="7"/>
    </row>
    <row r="50" spans="1:12" ht="19.5" customHeight="1">
      <c r="A50" s="136"/>
      <c r="B50" s="136"/>
      <c r="C50" s="137"/>
      <c r="D50" s="137"/>
      <c r="E50" s="138"/>
      <c r="F50" s="136"/>
      <c r="G50" s="140"/>
      <c r="H50" s="136"/>
      <c r="I50" s="7"/>
      <c r="J50" s="7"/>
      <c r="K50" s="7"/>
      <c r="L50" s="7"/>
    </row>
    <row r="51" spans="1:12" ht="19.5" customHeight="1">
      <c r="A51" s="136"/>
      <c r="B51" s="136"/>
      <c r="C51" s="137"/>
      <c r="D51" s="137"/>
      <c r="E51" s="137"/>
      <c r="F51" s="139"/>
      <c r="G51" s="140"/>
      <c r="H51" s="136"/>
      <c r="I51" s="7"/>
      <c r="J51" s="7"/>
      <c r="K51" s="7"/>
      <c r="L51" s="7"/>
    </row>
    <row r="52" spans="1:12" ht="19.5" customHeight="1">
      <c r="A52" s="136"/>
      <c r="B52" s="136"/>
      <c r="C52" s="137"/>
      <c r="D52" s="137"/>
      <c r="E52" s="138"/>
      <c r="F52" s="136"/>
      <c r="G52" s="140"/>
      <c r="H52" s="136"/>
      <c r="I52" s="7"/>
      <c r="J52" s="7"/>
      <c r="K52" s="7"/>
      <c r="L52" s="7"/>
    </row>
    <row r="53" spans="1:12" ht="19.5" customHeight="1">
      <c r="A53" s="136"/>
      <c r="B53" s="136"/>
      <c r="C53" s="137"/>
      <c r="D53" s="137"/>
      <c r="E53" s="138"/>
      <c r="F53" s="139"/>
      <c r="G53" s="140"/>
      <c r="H53" s="136"/>
      <c r="I53" s="7"/>
      <c r="J53" s="7"/>
      <c r="K53" s="7"/>
      <c r="L53" s="7"/>
    </row>
    <row r="54" spans="1:12" ht="19.5" customHeight="1">
      <c r="A54" s="136"/>
      <c r="B54" s="136"/>
      <c r="C54" s="137"/>
      <c r="D54" s="137"/>
      <c r="E54" s="138"/>
      <c r="F54" s="136"/>
      <c r="G54" s="140"/>
      <c r="H54" s="136"/>
      <c r="I54" s="7"/>
      <c r="J54" s="7"/>
      <c r="K54" s="7"/>
      <c r="L54" s="7"/>
    </row>
    <row r="55" spans="1:12" ht="19.5" customHeight="1">
      <c r="A55" s="136"/>
      <c r="B55" s="136"/>
      <c r="C55" s="137"/>
      <c r="D55" s="137"/>
      <c r="E55" s="138"/>
      <c r="F55" s="136"/>
      <c r="G55" s="140"/>
      <c r="H55" s="136"/>
      <c r="I55" s="7"/>
      <c r="J55" s="7"/>
      <c r="K55" s="7"/>
      <c r="L55" s="7"/>
    </row>
    <row r="56" spans="1:12" ht="19.5" customHeight="1">
      <c r="A56" s="136"/>
      <c r="B56" s="136"/>
      <c r="C56" s="137"/>
      <c r="D56" s="137"/>
      <c r="E56" s="138"/>
      <c r="F56" s="139"/>
      <c r="G56" s="140"/>
      <c r="H56" s="136"/>
      <c r="I56" s="7"/>
      <c r="J56" s="7"/>
      <c r="K56" s="7"/>
      <c r="L56" s="7"/>
    </row>
    <row r="57" spans="1:12" ht="19.5" customHeight="1">
      <c r="A57" s="136"/>
      <c r="B57" s="136"/>
      <c r="C57" s="137"/>
      <c r="D57" s="137"/>
      <c r="E57" s="138"/>
      <c r="F57" s="139"/>
      <c r="G57" s="140"/>
      <c r="H57" s="136"/>
      <c r="I57" s="7"/>
      <c r="J57" s="7"/>
      <c r="K57" s="7"/>
      <c r="L57" s="7"/>
    </row>
    <row r="58" spans="1:12" ht="19.5" customHeight="1">
      <c r="A58" s="136"/>
      <c r="B58" s="136"/>
      <c r="C58" s="137"/>
      <c r="D58" s="137"/>
      <c r="E58" s="137"/>
      <c r="F58" s="139"/>
      <c r="G58" s="140"/>
      <c r="H58" s="136"/>
      <c r="I58" s="7"/>
      <c r="J58" s="7"/>
      <c r="K58" s="7"/>
      <c r="L58" s="7"/>
    </row>
    <row r="59" spans="1:12" ht="19.5" customHeight="1">
      <c r="A59" s="136"/>
      <c r="B59" s="136"/>
      <c r="C59" s="137"/>
      <c r="D59" s="137"/>
      <c r="E59" s="138"/>
      <c r="F59" s="139"/>
      <c r="G59" s="140"/>
      <c r="H59" s="136"/>
      <c r="I59" s="7"/>
      <c r="J59" s="7"/>
      <c r="K59" s="7"/>
      <c r="L59" s="7"/>
    </row>
    <row r="60" spans="1:12" ht="19.5" customHeight="1">
      <c r="A60" s="136"/>
      <c r="B60" s="136"/>
      <c r="C60" s="137"/>
      <c r="D60" s="137"/>
      <c r="E60" s="138"/>
      <c r="F60" s="136"/>
      <c r="G60" s="140"/>
      <c r="H60" s="136"/>
      <c r="I60" s="7"/>
      <c r="J60" s="7"/>
      <c r="K60" s="7"/>
      <c r="L60" s="7"/>
    </row>
    <row r="61" spans="1:12" ht="19.5" customHeight="1">
      <c r="A61" s="136"/>
      <c r="B61" s="136"/>
      <c r="C61" s="137"/>
      <c r="D61" s="137"/>
      <c r="E61" s="138"/>
      <c r="F61" s="136"/>
      <c r="G61" s="140"/>
      <c r="H61" s="136"/>
      <c r="I61" s="7"/>
      <c r="J61" s="7"/>
      <c r="K61" s="7"/>
      <c r="L61" s="7"/>
    </row>
    <row r="62" spans="1:12" ht="19.5" customHeight="1">
      <c r="A62" s="136"/>
      <c r="B62" s="136"/>
      <c r="C62" s="137"/>
      <c r="D62" s="137"/>
      <c r="E62" s="141"/>
      <c r="F62" s="136"/>
      <c r="G62" s="140"/>
      <c r="H62" s="136"/>
      <c r="I62" s="7"/>
      <c r="J62" s="7"/>
      <c r="K62" s="7"/>
      <c r="L62" s="7"/>
    </row>
    <row r="63" spans="1:12" ht="19.5" customHeight="1">
      <c r="A63" s="136"/>
      <c r="B63" s="136"/>
      <c r="C63" s="137"/>
      <c r="D63" s="137"/>
      <c r="E63" s="137"/>
      <c r="F63" s="139"/>
      <c r="G63" s="140"/>
      <c r="H63" s="136"/>
      <c r="I63" s="7"/>
      <c r="J63" s="7"/>
      <c r="K63" s="7"/>
      <c r="L63" s="7"/>
    </row>
    <row r="64" spans="1:12" ht="19.5" customHeight="1">
      <c r="A64" s="136"/>
      <c r="B64" s="136"/>
      <c r="C64" s="137"/>
      <c r="D64" s="137"/>
      <c r="E64" s="137"/>
      <c r="F64" s="139"/>
      <c r="G64" s="140"/>
      <c r="H64" s="136"/>
      <c r="I64" s="7"/>
      <c r="J64" s="7"/>
      <c r="K64" s="7"/>
      <c r="L64" s="7"/>
    </row>
    <row r="65" spans="1:12" ht="19.5" customHeight="1">
      <c r="A65" s="136"/>
      <c r="B65" s="136"/>
      <c r="C65" s="137"/>
      <c r="D65" s="137"/>
      <c r="E65" s="138"/>
      <c r="F65" s="136"/>
      <c r="G65" s="140"/>
      <c r="H65" s="136"/>
      <c r="I65" s="7"/>
      <c r="J65" s="7"/>
      <c r="K65" s="7"/>
      <c r="L65" s="7"/>
    </row>
    <row r="66" spans="1:12" ht="19.5" customHeight="1">
      <c r="A66" s="136"/>
      <c r="B66" s="136"/>
      <c r="C66" s="137"/>
      <c r="D66" s="137"/>
      <c r="E66" s="137"/>
      <c r="F66" s="139"/>
      <c r="G66" s="140"/>
      <c r="H66" s="136"/>
      <c r="I66" s="7"/>
      <c r="J66" s="7"/>
      <c r="K66" s="7"/>
      <c r="L66" s="7"/>
    </row>
    <row r="67" spans="1:12" ht="19.5" customHeight="1">
      <c r="A67" s="136"/>
      <c r="B67" s="136"/>
      <c r="C67" s="137"/>
      <c r="D67" s="137"/>
      <c r="E67" s="138"/>
      <c r="F67" s="136"/>
      <c r="G67" s="140"/>
      <c r="H67" s="136"/>
      <c r="I67" s="7"/>
      <c r="J67" s="7"/>
      <c r="K67" s="7"/>
      <c r="L67" s="7"/>
    </row>
    <row r="68" spans="1:12" ht="19.5" customHeight="1">
      <c r="A68" s="136"/>
      <c r="B68" s="136"/>
      <c r="C68" s="137"/>
      <c r="D68" s="137"/>
      <c r="E68" s="138"/>
      <c r="F68" s="136"/>
      <c r="G68" s="140"/>
      <c r="H68" s="136"/>
      <c r="I68" s="7"/>
      <c r="J68" s="7"/>
      <c r="K68" s="7"/>
      <c r="L68" s="7"/>
    </row>
    <row r="69" spans="1:12" ht="19.5" customHeight="1">
      <c r="A69" s="136"/>
      <c r="B69" s="136"/>
      <c r="C69" s="137"/>
      <c r="D69" s="137"/>
      <c r="E69" s="137"/>
      <c r="F69" s="139"/>
      <c r="G69" s="140"/>
      <c r="H69" s="136"/>
      <c r="I69" s="7"/>
      <c r="J69" s="7"/>
      <c r="K69" s="7"/>
      <c r="L69" s="7"/>
    </row>
    <row r="70" spans="1:12" ht="19.5" customHeight="1">
      <c r="A70" s="136"/>
      <c r="B70" s="136"/>
      <c r="C70" s="137"/>
      <c r="D70" s="137"/>
      <c r="E70" s="137"/>
      <c r="F70" s="139"/>
      <c r="G70" s="140"/>
      <c r="H70" s="136"/>
      <c r="I70" s="7"/>
      <c r="J70" s="7"/>
      <c r="K70" s="7"/>
      <c r="L70" s="7"/>
    </row>
    <row r="71" spans="1:12" ht="19.5" customHeight="1">
      <c r="A71" s="136"/>
      <c r="B71" s="136"/>
      <c r="C71" s="137"/>
      <c r="D71" s="137"/>
      <c r="E71" s="138"/>
      <c r="F71" s="139"/>
      <c r="G71" s="140"/>
      <c r="H71" s="136"/>
      <c r="I71" s="7"/>
      <c r="J71" s="7"/>
      <c r="K71" s="7"/>
      <c r="L71" s="7"/>
    </row>
    <row r="72" spans="1:12" ht="19.5" customHeight="1">
      <c r="A72" s="136"/>
      <c r="B72" s="136"/>
      <c r="C72" s="137"/>
      <c r="D72" s="137"/>
      <c r="E72" s="138"/>
      <c r="F72" s="139"/>
      <c r="G72" s="140"/>
      <c r="H72" s="136"/>
      <c r="I72" s="7"/>
      <c r="J72" s="7"/>
      <c r="K72" s="7"/>
      <c r="L72" s="7"/>
    </row>
    <row r="73" spans="1:1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</sheetData>
  <printOptions/>
  <pageMargins left="0.35433070866141736" right="0.35433070866141736" top="0.46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x</cp:lastModifiedBy>
  <cp:lastPrinted>2005-05-11T09:08:38Z</cp:lastPrinted>
  <dcterms:created xsi:type="dcterms:W3CDTF">2003-10-15T19:07:07Z</dcterms:created>
  <dcterms:modified xsi:type="dcterms:W3CDTF">2005-09-05T06:32:49Z</dcterms:modified>
  <cp:category/>
  <cp:version/>
  <cp:contentType/>
  <cp:contentStatus/>
</cp:coreProperties>
</file>