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385" activeTab="5"/>
  </bookViews>
  <sheets>
    <sheet name="Tytuł" sheetId="1" r:id="rId1"/>
    <sheet name="Lista TG(S)" sheetId="2" r:id="rId2"/>
    <sheet name="8(S)" sheetId="3" r:id="rId3"/>
    <sheet name="PunktacjaTG 8(S)" sheetId="4" r:id="rId4"/>
    <sheet name="ListaTG(D)" sheetId="5" r:id="rId5"/>
    <sheet name="4(D)" sheetId="6" r:id="rId6"/>
    <sheet name="PunktacjaTG 4(D)" sheetId="7" r:id="rId7"/>
  </sheets>
  <definedNames>
    <definedName name="_xlnm.Print_Area" localSheetId="5">'4(D)'!$A$1:$O$79</definedName>
    <definedName name="_xlnm.Print_Area" localSheetId="2">'8(S)'!$A$1:$O$67</definedName>
    <definedName name="_xlnm.Print_Area" localSheetId="1">'Lista TG(S)'!$A$1:$H$72</definedName>
    <definedName name="_xlnm.Print_Area" localSheetId="4">'ListaTG(D)'!$A$1:$I$41</definedName>
    <definedName name="_xlnm.Print_Area" localSheetId="6">'PunktacjaTG 4(D)'!$A$1:$H$40</definedName>
    <definedName name="_xlnm.Print_Area" localSheetId="3">'PunktacjaTG 8(S)'!$A$1:$H$40</definedName>
    <definedName name="_xlnm.Print_Titles" localSheetId="1">'Lista TG(S)'!$1:$8</definedName>
    <definedName name="_xlnm.Print_Titles" localSheetId="6">'PunktacjaTG 4(D)'!$1:$8</definedName>
    <definedName name="_xlnm.Print_Titles" localSheetId="3">'PunktacjaTG 8(S)'!$1:$8</definedName>
  </definedNames>
  <calcPr fullCalcOnLoad="1"/>
</workbook>
</file>

<file path=xl/comments2.xml><?xml version="1.0" encoding="utf-8"?>
<comments xmlns="http://schemas.openxmlformats.org/spreadsheetml/2006/main">
  <authors>
    <author>Pete</author>
  </authors>
  <commentList>
    <comment ref="G8" authorId="0">
      <text>
        <r>
          <rPr>
            <b/>
            <sz val="8"/>
            <rFont val="Tahoma"/>
            <family val="0"/>
          </rPr>
          <t>Pete:</t>
        </r>
        <r>
          <rPr>
            <sz val="8"/>
            <rFont val="Tahoma"/>
            <family val="0"/>
          </rPr>
          <t xml:space="preserve">
DA - dopuszczony bezpośrednio
WC - dzika karta
LL - Lucky Loser
Q - zwycięzca eliminacji</t>
        </r>
      </text>
    </comment>
  </commentList>
</comments>
</file>

<file path=xl/comments3.xml><?xml version="1.0" encoding="utf-8"?>
<comments xmlns="http://schemas.openxmlformats.org/spreadsheetml/2006/main">
  <authors>
    <author>Piotrek</author>
  </authors>
  <commentList>
    <comment ref="H9"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comments5.xml><?xml version="1.0" encoding="utf-8"?>
<comments xmlns="http://schemas.openxmlformats.org/spreadsheetml/2006/main">
  <authors>
    <author>Piotrek</author>
  </authors>
  <commentList>
    <comment ref="J9" authorId="0">
      <text>
        <r>
          <rPr>
            <b/>
            <sz val="8"/>
            <rFont val="Tahoma"/>
            <family val="0"/>
          </rPr>
          <t>Piotrek:</t>
        </r>
        <r>
          <rPr>
            <sz val="8"/>
            <rFont val="Tahoma"/>
            <family val="0"/>
          </rPr>
          <t xml:space="preserve">
Nie wypełniaj tej kolumny</t>
        </r>
      </text>
    </comment>
    <comment ref="O9" authorId="0">
      <text>
        <r>
          <rPr>
            <b/>
            <sz val="8"/>
            <rFont val="Tahoma"/>
            <family val="0"/>
          </rPr>
          <t>Piotrek:</t>
        </r>
        <r>
          <rPr>
            <sz val="8"/>
            <rFont val="Tahoma"/>
            <family val="0"/>
          </rPr>
          <t xml:space="preserve">
Nie wypełniaj tej kolumny</t>
        </r>
      </text>
    </comment>
    <comment ref="P9" authorId="0">
      <text>
        <r>
          <rPr>
            <b/>
            <sz val="8"/>
            <rFont val="Tahoma"/>
            <family val="0"/>
          </rPr>
          <t>Piotrek:</t>
        </r>
        <r>
          <rPr>
            <sz val="8"/>
            <rFont val="Tahoma"/>
            <family val="0"/>
          </rPr>
          <t xml:space="preserve">
Nie wypełniaj tej kolumny</t>
        </r>
      </text>
    </comment>
  </commentList>
</comments>
</file>

<file path=xl/comments6.xml><?xml version="1.0" encoding="utf-8"?>
<comments xmlns="http://schemas.openxmlformats.org/spreadsheetml/2006/main">
  <authors>
    <author>Piotrek</author>
  </authors>
  <commentList>
    <comment ref="H12"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 ref="J16" authorId="0">
      <text>
        <r>
          <rPr>
            <b/>
            <sz val="8"/>
            <rFont val="Tahoma"/>
            <family val="0"/>
          </rPr>
          <t>Piotrek:</t>
        </r>
        <r>
          <rPr>
            <sz val="8"/>
            <rFont val="Tahoma"/>
            <family val="0"/>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<sst xmlns="http://schemas.openxmlformats.org/spreadsheetml/2006/main" count="210" uniqueCount="112">
  <si>
    <t>STRONA TYTUŁOWA</t>
  </si>
  <si>
    <t>Uzupełnij podstawowe dane o turnieju:</t>
  </si>
  <si>
    <t>Nazwa turnieju:</t>
  </si>
  <si>
    <t>Sędzia naczelny:</t>
  </si>
  <si>
    <t>Kategoria:</t>
  </si>
  <si>
    <t>Miasto:</t>
  </si>
  <si>
    <t>Data:</t>
  </si>
  <si>
    <t>Dyrektor turnieju:</t>
  </si>
  <si>
    <t>#</t>
  </si>
  <si>
    <t>Nazwisko</t>
  </si>
  <si>
    <t>Imię</t>
  </si>
  <si>
    <t>Klub</t>
  </si>
  <si>
    <t>Nr licencji</t>
  </si>
  <si>
    <t>Data ur.</t>
  </si>
  <si>
    <t>Rank.</t>
  </si>
  <si>
    <t>Stat.</t>
  </si>
  <si>
    <t>LISTA UCZESTNIKÓW TURNIEJU GŁÓWNEGO</t>
  </si>
  <si>
    <t>Sędzia Naczelny:</t>
  </si>
  <si>
    <t>TURNIEJ GŁÓWNY</t>
  </si>
  <si>
    <t>GRA POJEDYNCZA</t>
  </si>
  <si>
    <t>S</t>
  </si>
  <si>
    <t>Rank</t>
  </si>
  <si>
    <t>Nazwisko i imię</t>
  </si>
  <si>
    <t>II Runda</t>
  </si>
  <si>
    <t>Półfinały</t>
  </si>
  <si>
    <t>Finał</t>
  </si>
  <si>
    <t>Rozstawieni gracze</t>
  </si>
  <si>
    <t>Lucky losers</t>
  </si>
  <si>
    <t>Zamiast</t>
  </si>
  <si>
    <t>Data i godzina losowania:</t>
  </si>
  <si>
    <t>Gracze obecni przy losowaniu:</t>
  </si>
  <si>
    <t>Podpis sędziego naczelnego:</t>
  </si>
  <si>
    <t>Data/godzina</t>
  </si>
  <si>
    <t>Zwycięzca</t>
  </si>
  <si>
    <t>Oczekujący</t>
  </si>
  <si>
    <t>Gracz 1</t>
  </si>
  <si>
    <t>Gracz 2</t>
  </si>
  <si>
    <t>Suma rank. deblowych</t>
  </si>
  <si>
    <t>Rankingi gracza 1</t>
  </si>
  <si>
    <t>Rankingi gracza 2</t>
  </si>
  <si>
    <t>singlowy</t>
  </si>
  <si>
    <t>deblowy</t>
  </si>
  <si>
    <t>Suma rank. singlowych</t>
  </si>
  <si>
    <t>Priorytet</t>
  </si>
  <si>
    <t>Sortuj 1</t>
  </si>
  <si>
    <t>Sortuj 2</t>
  </si>
  <si>
    <t>Sortuj 3</t>
  </si>
  <si>
    <t>GRA PODWÓJNA</t>
  </si>
  <si>
    <t>PZT</t>
  </si>
  <si>
    <t>PUNKTACJA UCZESTNIKÓW TURNIEJU GŁÓWNEGO</t>
  </si>
  <si>
    <t>Lp</t>
  </si>
  <si>
    <t>3-4</t>
  </si>
  <si>
    <t>5-8</t>
  </si>
  <si>
    <t>ranga turnieju:</t>
  </si>
  <si>
    <t>St</t>
  </si>
  <si>
    <t>2</t>
  </si>
  <si>
    <t>Dane gracza 1</t>
  </si>
  <si>
    <t>Dane gracza 2</t>
  </si>
  <si>
    <t>Rozstawione pary</t>
  </si>
  <si>
    <t>"OBSŁUGA TURNIEJÓW PZT"</t>
  </si>
  <si>
    <t>MP UKS 2005</t>
  </si>
  <si>
    <t>Grzegorz Żurkowski</t>
  </si>
  <si>
    <t>Wiesław Kozica</t>
  </si>
  <si>
    <t>02-05.09.2005</t>
  </si>
  <si>
    <t>Piotrków Trybunalski</t>
  </si>
  <si>
    <t>MŁODZICZKI</t>
  </si>
  <si>
    <t>JANKOWSKA</t>
  </si>
  <si>
    <t>Zuzanna</t>
  </si>
  <si>
    <t>UKT Radość 90 W-wa</t>
  </si>
  <si>
    <t>126/MA</t>
  </si>
  <si>
    <t>ŚWICIAK</t>
  </si>
  <si>
    <t>Katarzyna</t>
  </si>
  <si>
    <t>UKS Tenis SP 41 Łódź</t>
  </si>
  <si>
    <t>496/LO</t>
  </si>
  <si>
    <t>KUSIDEŁ</t>
  </si>
  <si>
    <t>Magdalena</t>
  </si>
  <si>
    <t>497/LO</t>
  </si>
  <si>
    <t>PODKOWIŃSKA</t>
  </si>
  <si>
    <t>Monika</t>
  </si>
  <si>
    <t>TUKS Nortenis P-ków</t>
  </si>
  <si>
    <t>FRANKOWSKA</t>
  </si>
  <si>
    <t>TUKS Kozica P-ków</t>
  </si>
  <si>
    <t>SZYMAŃCZYK</t>
  </si>
  <si>
    <t>Beata</t>
  </si>
  <si>
    <t>SUPEŁ</t>
  </si>
  <si>
    <t>Agata</t>
  </si>
  <si>
    <t>1380/LO</t>
  </si>
  <si>
    <t>CHAMCZYK</t>
  </si>
  <si>
    <t>Dominika</t>
  </si>
  <si>
    <t>Champions Team P-ków</t>
  </si>
  <si>
    <t>KUSIDEŁ Magdalena</t>
  </si>
  <si>
    <t>ŚWICIAK Katarzyna</t>
  </si>
  <si>
    <t>02.09.2005</t>
  </si>
  <si>
    <t>as</t>
  </si>
  <si>
    <t>6/0 6/1</t>
  </si>
  <si>
    <t>b</t>
  </si>
  <si>
    <t>6/2 6/2</t>
  </si>
  <si>
    <t>6/0 6/0</t>
  </si>
  <si>
    <t>bs</t>
  </si>
  <si>
    <t>6/1 6/1</t>
  </si>
  <si>
    <t>6/1 6/0</t>
  </si>
  <si>
    <t>Kusideł</t>
  </si>
  <si>
    <t>Świciak</t>
  </si>
  <si>
    <t>Frankowska</t>
  </si>
  <si>
    <t>TUKS Kozica</t>
  </si>
  <si>
    <t>Supeł</t>
  </si>
  <si>
    <t>TUKS Kozica  P-ków</t>
  </si>
  <si>
    <t>Chamczyk</t>
  </si>
  <si>
    <t>Szymańczyk</t>
  </si>
  <si>
    <t>BYE</t>
  </si>
  <si>
    <t>6/2 6/3</t>
  </si>
  <si>
    <t>6/3 6/4</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</si>
</sst>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415]d\ mmm\ yy;@"/>
  </numFmts>
  <fonts count="35">
    <font>
      <sz val="10"/>
      <name val="Arial"/>
      <family val="0"/>
    </font>
    <font>
      <sz val="8"/>
      <name val="Arial"/>
      <family val="0"/>
    </font>
    <font>
      <b/>
      <sz val="14"/>
      <name val="Tahoma"/>
      <family val="2"/>
    </font>
    <font>
      <b/>
      <sz val="12"/>
      <name val="Tahoma"/>
      <family val="2"/>
    </font>
    <font>
      <sz val="10"/>
      <color indexed="9"/>
      <name val="Arial"/>
      <family val="0"/>
    </font>
    <font>
      <b/>
      <sz val="10"/>
      <name val="Tahoma"/>
      <family val="2"/>
    </font>
    <font>
      <b/>
      <u val="single"/>
      <sz val="10"/>
      <name val="Verdana"/>
      <family val="2"/>
    </font>
    <font>
      <u val="single"/>
      <sz val="10"/>
      <name val="Arial"/>
      <family val="0"/>
    </font>
    <font>
      <sz val="10"/>
      <name val="Tahoma"/>
      <family val="2"/>
    </font>
    <font>
      <b/>
      <sz val="11"/>
      <name val="Tahoma"/>
      <family val="2"/>
    </font>
    <font>
      <b/>
      <sz val="10"/>
      <name val="Arial"/>
      <family val="2"/>
    </font>
    <font>
      <b/>
      <sz val="8"/>
      <name val="Tahoma"/>
      <family val="2"/>
    </font>
    <font>
      <sz val="10"/>
      <color indexed="8"/>
      <name val="Tahoma"/>
      <family val="2"/>
    </font>
    <font>
      <sz val="9"/>
      <color indexed="8"/>
      <name val="Tahoma"/>
      <family val="2"/>
    </font>
    <font>
      <sz val="8"/>
      <color indexed="9"/>
      <name val="Arial"/>
      <family val="0"/>
    </font>
    <font>
      <sz val="8"/>
      <name val="Tahoma"/>
      <family val="2"/>
    </font>
    <font>
      <sz val="7"/>
      <name val="Tahoma"/>
      <family val="2"/>
    </font>
    <font>
      <sz val="7"/>
      <name val="Arial"/>
      <family val="2"/>
    </font>
    <font>
      <b/>
      <sz val="7"/>
      <name val="Arial"/>
      <family val="2"/>
    </font>
    <font>
      <sz val="8"/>
      <color indexed="9"/>
      <name val="Tahoma"/>
      <family val="2"/>
    </font>
    <font>
      <b/>
      <u val="single"/>
      <sz val="10"/>
      <name val="Tahoma"/>
      <family val="2"/>
    </font>
    <font>
      <b/>
      <sz val="8"/>
      <color indexed="9"/>
      <name val="Arial"/>
      <family val="0"/>
    </font>
    <font>
      <sz val="8"/>
      <color indexed="8"/>
      <name val="Tahoma"/>
      <family val="2"/>
    </font>
    <font>
      <b/>
      <sz val="8"/>
      <color indexed="9"/>
      <name val="Tahoma"/>
      <family val="2"/>
    </font>
    <font>
      <b/>
      <sz val="14"/>
      <name val="Arial"/>
      <family val="2"/>
    </font>
    <font>
      <b/>
      <sz val="8"/>
      <color indexed="10"/>
      <name val="Tahoma"/>
      <family val="2"/>
    </font>
    <font>
      <b/>
      <sz val="8"/>
      <color indexed="12"/>
      <name val="Tahoma"/>
      <family val="2"/>
    </font>
    <font>
      <sz val="6"/>
      <name val="Arial"/>
      <family val="0"/>
    </font>
    <font>
      <b/>
      <sz val="10"/>
      <color indexed="10"/>
      <name val="Arial"/>
      <family val="2"/>
    </font>
    <font>
      <b/>
      <sz val="10"/>
      <color indexed="10"/>
      <name val="Tahoma"/>
      <family val="2"/>
    </font>
    <font>
      <vertAlign val="superscript"/>
      <sz val="8"/>
      <color indexed="9"/>
      <name val="Tahoma"/>
      <family val="2"/>
    </font>
    <font>
      <sz val="8.5"/>
      <color indexed="8"/>
      <name val="Arial"/>
      <family val="2"/>
    </font>
    <font>
      <sz val="6"/>
      <color indexed="9"/>
      <name val="Tahoma"/>
      <family val="2"/>
    </font>
    <font>
      <sz val="6"/>
      <color indexed="9"/>
      <name val="Arial"/>
      <family val="0"/>
    </font>
    <font>
      <b/>
      <sz val="8"/>
      <name val="Arial"/>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s>
  <borders count="57">
    <border>
      <left/>
      <right/>
      <top/>
      <bottom/>
      <diagonal/>
    </border>
    <border>
      <left>
        <color indexed="63"/>
      </left>
      <right>
        <color indexed="63"/>
      </right>
      <top>
        <color indexed="63"/>
      </top>
      <bottom style="thin"/>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thin"/>
      <top>
        <color indexed="63"/>
      </top>
      <bottom>
        <color indexed="63"/>
      </bottom>
    </border>
    <border>
      <left style="thin"/>
      <right style="thin"/>
      <top style="thin"/>
      <bottom style="hair"/>
    </border>
    <border>
      <left style="thin"/>
      <right style="thin"/>
      <top>
        <color indexed="63"/>
      </top>
      <bottom style="hair"/>
    </border>
    <border>
      <left style="thin"/>
      <right style="medium"/>
      <top style="thin"/>
      <bottom>
        <color indexed="63"/>
      </botto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medium"/>
    </border>
    <border>
      <left>
        <color indexed="63"/>
      </left>
      <right>
        <color indexed="63"/>
      </right>
      <top style="thin"/>
      <bottom>
        <color indexed="63"/>
      </bottom>
    </border>
    <border>
      <left style="hair"/>
      <right style="hair"/>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thin"/>
      <top style="medium"/>
      <bottom>
        <color indexed="63"/>
      </bottom>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thin"/>
      <top style="medium"/>
      <bottom style="dashed"/>
    </border>
    <border>
      <left style="thin"/>
      <right style="thin"/>
      <top style="medium"/>
      <bottom style="dashed"/>
    </border>
    <border>
      <left style="thin"/>
      <right style="medium"/>
      <top style="medium"/>
      <bottom style="dashed"/>
    </border>
    <border>
      <left>
        <color indexed="63"/>
      </left>
      <right>
        <color indexed="63"/>
      </right>
      <top style="medium"/>
      <bottom>
        <color indexed="63"/>
      </bottom>
    </border>
    <border>
      <left>
        <color indexed="63"/>
      </left>
      <right style="thin"/>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medium"/>
      <top style="thin"/>
      <bottom style="hair"/>
    </border>
    <border>
      <left style="medium"/>
      <right style="thin"/>
      <top style="hair"/>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3">
    <xf numFmtId="0" fontId="0" fillId="0" borderId="0" xfId="0" applyAlignment="1">
      <alignment/>
    </xf>
    <xf numFmtId="0" fontId="2" fillId="0" borderId="0" xfId="0" applyFont="1" applyAlignment="1">
      <alignment/>
    </xf>
    <xf numFmtId="0" fontId="2" fillId="2" borderId="0" xfId="0" applyFont="1" applyFill="1" applyAlignment="1">
      <alignment horizontal="centerContinuous"/>
    </xf>
    <xf numFmtId="0" fontId="0" fillId="2" borderId="0" xfId="0" applyFill="1" applyAlignment="1">
      <alignment horizontal="centerContinuous"/>
    </xf>
    <xf numFmtId="0" fontId="0" fillId="2" borderId="0" xfId="0" applyFill="1" applyAlignment="1">
      <alignment/>
    </xf>
    <xf numFmtId="0" fontId="4" fillId="2" borderId="0" xfId="0" applyFont="1" applyFill="1" applyAlignment="1">
      <alignment horizontal="centerContinuous"/>
    </xf>
    <xf numFmtId="0" fontId="5" fillId="2" borderId="0" xfId="0" applyFont="1" applyFill="1" applyAlignment="1">
      <alignment horizontal="centerContinuous"/>
    </xf>
    <xf numFmtId="0" fontId="0" fillId="2" borderId="0" xfId="0" applyFill="1" applyBorder="1" applyAlignment="1">
      <alignment/>
    </xf>
    <xf numFmtId="0" fontId="0" fillId="2" borderId="1" xfId="0" applyFill="1" applyBorder="1"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5" fillId="2" borderId="0" xfId="0" applyFont="1" applyFill="1" applyAlignment="1">
      <alignment/>
    </xf>
    <xf numFmtId="0" fontId="5" fillId="2" borderId="0" xfId="0" applyFont="1" applyFill="1" applyAlignment="1">
      <alignment horizontal="right"/>
    </xf>
    <xf numFmtId="0" fontId="9" fillId="2" borderId="0" xfId="0" applyFont="1" applyFill="1" applyAlignment="1">
      <alignment horizontal="right"/>
    </xf>
    <xf numFmtId="0" fontId="0" fillId="3" borderId="2" xfId="0" applyFill="1" applyBorder="1" applyAlignment="1">
      <alignment/>
    </xf>
    <xf numFmtId="0" fontId="8" fillId="3" borderId="2" xfId="0" applyFont="1" applyFill="1" applyBorder="1" applyAlignment="1">
      <alignment/>
    </xf>
    <xf numFmtId="0" fontId="2" fillId="2" borderId="0" xfId="0" applyFont="1" applyFill="1" applyAlignment="1">
      <alignment/>
    </xf>
    <xf numFmtId="0" fontId="11" fillId="2" borderId="0" xfId="17" applyFont="1" applyFill="1" applyAlignment="1">
      <alignment horizontal="right"/>
      <protection/>
    </xf>
    <xf numFmtId="0" fontId="5" fillId="2" borderId="0" xfId="17" applyFont="1" applyFill="1" applyAlignment="1">
      <alignment horizontal="right"/>
      <protection/>
    </xf>
    <xf numFmtId="0" fontId="3" fillId="2" borderId="0" xfId="0" applyFont="1" applyFill="1" applyAlignment="1">
      <alignment horizontal="centerContinuous"/>
    </xf>
    <xf numFmtId="0" fontId="0" fillId="2" borderId="0" xfId="0" applyFill="1" applyAlignment="1">
      <alignment horizont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8" fillId="0" borderId="6" xfId="0" applyFont="1" applyBorder="1" applyAlignment="1">
      <alignment vertical="center"/>
    </xf>
    <xf numFmtId="0" fontId="12" fillId="2" borderId="6" xfId="0" applyFont="1" applyFill="1" applyBorder="1" applyAlignment="1">
      <alignment vertical="center"/>
    </xf>
    <xf numFmtId="49" fontId="8" fillId="2" borderId="6"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vertical="center"/>
    </xf>
    <xf numFmtId="0" fontId="12" fillId="2" borderId="8" xfId="0" applyFont="1" applyFill="1" applyBorder="1" applyAlignment="1">
      <alignment vertical="center"/>
    </xf>
    <xf numFmtId="49" fontId="8" fillId="2" borderId="9" xfId="0" applyNumberFormat="1" applyFont="1" applyFill="1" applyBorder="1" applyAlignment="1">
      <alignment horizontal="center" vertical="center"/>
    </xf>
    <xf numFmtId="165" fontId="8" fillId="2" borderId="9" xfId="0" applyNumberFormat="1" applyFont="1" applyFill="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165" fontId="8" fillId="0" borderId="8" xfId="0" applyNumberFormat="1" applyFont="1" applyBorder="1" applyAlignment="1">
      <alignment horizontal="center" vertical="center"/>
    </xf>
    <xf numFmtId="49" fontId="8" fillId="2" borderId="8" xfId="0" applyNumberFormat="1" applyFont="1" applyFill="1" applyBorder="1" applyAlignment="1">
      <alignment horizontal="center" vertical="center"/>
    </xf>
    <xf numFmtId="165" fontId="8" fillId="2" borderId="8"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165" fontId="8" fillId="2" borderId="11"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0" fontId="8" fillId="0" borderId="9" xfId="0" applyFont="1" applyBorder="1" applyAlignment="1">
      <alignment vertical="center"/>
    </xf>
    <xf numFmtId="0" fontId="8" fillId="2" borderId="9" xfId="0" applyFont="1" applyFill="1" applyBorder="1" applyAlignment="1">
      <alignment vertical="center"/>
    </xf>
    <xf numFmtId="0" fontId="8" fillId="2" borderId="8" xfId="0" applyFont="1" applyFill="1" applyBorder="1" applyAlignment="1">
      <alignment vertical="center"/>
    </xf>
    <xf numFmtId="0" fontId="8" fillId="2" borderId="6" xfId="0" applyFont="1" applyFill="1" applyBorder="1" applyAlignment="1">
      <alignment vertical="center"/>
    </xf>
    <xf numFmtId="49" fontId="8" fillId="2" borderId="13" xfId="0" applyNumberFormat="1" applyFont="1" applyFill="1" applyBorder="1" applyAlignment="1">
      <alignment horizontal="center" vertical="center"/>
    </xf>
    <xf numFmtId="165" fontId="8" fillId="2" borderId="13" xfId="0" applyNumberFormat="1" applyFont="1" applyFill="1" applyBorder="1" applyAlignment="1">
      <alignment horizontal="center" vertical="center"/>
    </xf>
    <xf numFmtId="0" fontId="12" fillId="2" borderId="9" xfId="0" applyFont="1" applyFill="1" applyBorder="1" applyAlignment="1">
      <alignment vertical="center"/>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13" fillId="2" borderId="8" xfId="0" applyFont="1" applyFill="1" applyBorder="1" applyAlignment="1">
      <alignment vertical="center"/>
    </xf>
    <xf numFmtId="0" fontId="8" fillId="2" borderId="9"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15" xfId="0" applyFont="1" applyBorder="1" applyAlignment="1">
      <alignment vertical="center"/>
    </xf>
    <xf numFmtId="0" fontId="12" fillId="2" borderId="15" xfId="0" applyFont="1" applyFill="1" applyBorder="1" applyAlignment="1">
      <alignment vertical="center"/>
    </xf>
    <xf numFmtId="49" fontId="8" fillId="2" borderId="15" xfId="0" applyNumberFormat="1" applyFont="1" applyFill="1" applyBorder="1" applyAlignment="1">
      <alignment horizontal="center" vertical="center"/>
    </xf>
    <xf numFmtId="165"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10" fillId="2" borderId="0" xfId="0" applyFont="1" applyFill="1" applyAlignment="1">
      <alignment horizontal="centerContinuous"/>
    </xf>
    <xf numFmtId="0" fontId="14" fillId="4" borderId="0" xfId="0" applyFont="1" applyFill="1" applyAlignment="1">
      <alignment/>
    </xf>
    <xf numFmtId="0" fontId="14" fillId="4" borderId="0" xfId="0" applyFont="1" applyFill="1" applyAlignment="1">
      <alignment horizontal="center"/>
    </xf>
    <xf numFmtId="0" fontId="18" fillId="2" borderId="0" xfId="0" applyFont="1" applyFill="1" applyAlignment="1">
      <alignment/>
    </xf>
    <xf numFmtId="0" fontId="0" fillId="2" borderId="22" xfId="0" applyFill="1" applyBorder="1" applyAlignment="1">
      <alignment/>
    </xf>
    <xf numFmtId="0" fontId="18" fillId="2" borderId="1" xfId="0" applyFont="1" applyFill="1" applyBorder="1" applyAlignment="1">
      <alignment/>
    </xf>
    <xf numFmtId="0" fontId="4" fillId="2" borderId="0" xfId="0" applyFont="1" applyFill="1" applyBorder="1" applyAlignment="1">
      <alignment/>
    </xf>
    <xf numFmtId="0" fontId="15" fillId="2" borderId="0" xfId="0" applyFont="1" applyFill="1" applyAlignment="1">
      <alignment/>
    </xf>
    <xf numFmtId="0" fontId="15" fillId="2" borderId="22" xfId="0" applyFont="1" applyFill="1" applyBorder="1" applyAlignment="1">
      <alignment/>
    </xf>
    <xf numFmtId="0" fontId="15" fillId="2" borderId="1" xfId="0" applyFont="1" applyFill="1" applyBorder="1" applyAlignment="1">
      <alignment/>
    </xf>
    <xf numFmtId="0" fontId="18" fillId="2" borderId="0" xfId="0" applyFont="1" applyFill="1" applyAlignment="1">
      <alignment horizontal="center"/>
    </xf>
    <xf numFmtId="0" fontId="15" fillId="2" borderId="0" xfId="0" applyFont="1" applyFill="1" applyAlignment="1">
      <alignment horizontal="center"/>
    </xf>
    <xf numFmtId="0" fontId="18" fillId="2" borderId="22" xfId="0" applyFont="1" applyFill="1" applyBorder="1" applyAlignment="1">
      <alignment horizontal="center"/>
    </xf>
    <xf numFmtId="0" fontId="0" fillId="2" borderId="22" xfId="0" applyFill="1" applyBorder="1" applyAlignment="1">
      <alignment horizontal="center"/>
    </xf>
    <xf numFmtId="0" fontId="18" fillId="2" borderId="1" xfId="0" applyFont="1" applyFill="1" applyBorder="1" applyAlignment="1">
      <alignment horizontal="center"/>
    </xf>
    <xf numFmtId="0" fontId="15" fillId="2" borderId="1" xfId="0" applyFont="1" applyFill="1" applyBorder="1" applyAlignment="1">
      <alignment horizontal="center"/>
    </xf>
    <xf numFmtId="0" fontId="0" fillId="2" borderId="0" xfId="0" applyFont="1" applyFill="1" applyAlignment="1">
      <alignment/>
    </xf>
    <xf numFmtId="0" fontId="17"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Alignment="1">
      <alignment/>
    </xf>
    <xf numFmtId="0" fontId="10" fillId="2" borderId="0" xfId="0" applyFont="1" applyFill="1" applyAlignment="1">
      <alignment/>
    </xf>
    <xf numFmtId="0" fontId="11" fillId="2" borderId="1" xfId="0" applyFont="1" applyFill="1" applyBorder="1" applyAlignment="1">
      <alignment horizontal="center"/>
    </xf>
    <xf numFmtId="0" fontId="11" fillId="2" borderId="1" xfId="0" applyFont="1" applyFill="1" applyBorder="1" applyAlignment="1">
      <alignment/>
    </xf>
    <xf numFmtId="0" fontId="10" fillId="2" borderId="1" xfId="0" applyFont="1" applyFill="1" applyBorder="1" applyAlignment="1">
      <alignment/>
    </xf>
    <xf numFmtId="0" fontId="11" fillId="2" borderId="23" xfId="0" applyFont="1" applyFill="1" applyBorder="1" applyAlignment="1">
      <alignment horizontal="center"/>
    </xf>
    <xf numFmtId="0" fontId="15" fillId="2" borderId="22" xfId="0" applyFont="1" applyFill="1" applyBorder="1" applyAlignment="1">
      <alignment horizontal="center"/>
    </xf>
    <xf numFmtId="0" fontId="19" fillId="2" borderId="23" xfId="0" applyFont="1" applyFill="1" applyBorder="1" applyAlignment="1">
      <alignment horizontal="center"/>
    </xf>
    <xf numFmtId="0" fontId="17" fillId="2" borderId="22" xfId="0" applyFont="1" applyFill="1" applyBorder="1" applyAlignment="1">
      <alignment/>
    </xf>
    <xf numFmtId="0" fontId="17" fillId="2" borderId="1" xfId="0" applyFont="1" applyFill="1" applyBorder="1" applyAlignment="1">
      <alignment/>
    </xf>
    <xf numFmtId="0" fontId="17" fillId="2" borderId="0" xfId="0" applyFont="1" applyFill="1" applyAlignment="1">
      <alignment/>
    </xf>
    <xf numFmtId="0" fontId="20" fillId="2" borderId="0" xfId="0" applyFont="1" applyFill="1" applyAlignment="1">
      <alignment/>
    </xf>
    <xf numFmtId="0" fontId="0" fillId="2" borderId="0" xfId="0" applyFont="1" applyFill="1" applyAlignment="1">
      <alignment/>
    </xf>
    <xf numFmtId="0" fontId="14" fillId="2" borderId="24" xfId="0" applyFont="1" applyFill="1" applyBorder="1" applyAlignment="1">
      <alignment/>
    </xf>
    <xf numFmtId="0" fontId="14" fillId="2" borderId="25" xfId="0" applyFont="1" applyFill="1" applyBorder="1" applyAlignment="1">
      <alignment/>
    </xf>
    <xf numFmtId="0" fontId="14" fillId="2" borderId="0" xfId="0" applyFont="1" applyFill="1" applyAlignment="1">
      <alignment/>
    </xf>
    <xf numFmtId="0" fontId="14" fillId="2" borderId="26" xfId="0" applyFont="1" applyFill="1" applyBorder="1" applyAlignment="1">
      <alignment/>
    </xf>
    <xf numFmtId="0" fontId="15" fillId="2" borderId="0" xfId="0" applyFont="1" applyFill="1" applyAlignment="1">
      <alignment horizontal="right" indent="1"/>
    </xf>
    <xf numFmtId="0" fontId="22" fillId="0" borderId="1" xfId="0" applyNumberFormat="1" applyFont="1" applyFill="1" applyBorder="1" applyAlignment="1">
      <alignment vertical="center"/>
    </xf>
    <xf numFmtId="0" fontId="22" fillId="0" borderId="0" xfId="0" applyNumberFormat="1" applyFont="1" applyFill="1" applyBorder="1" applyAlignment="1">
      <alignment vertical="center"/>
    </xf>
    <xf numFmtId="0" fontId="18" fillId="2" borderId="0" xfId="0" applyFont="1" applyFill="1" applyBorder="1" applyAlignment="1">
      <alignment horizontal="center"/>
    </xf>
    <xf numFmtId="0" fontId="11" fillId="2" borderId="0" xfId="0" applyFont="1" applyFill="1" applyBorder="1" applyAlignment="1">
      <alignment horizontal="center"/>
    </xf>
    <xf numFmtId="0" fontId="11" fillId="2" borderId="0" xfId="0" applyFont="1" applyFill="1" applyBorder="1" applyAlignment="1">
      <alignment/>
    </xf>
    <xf numFmtId="0" fontId="10" fillId="2" borderId="0" xfId="0" applyFont="1" applyFill="1" applyBorder="1" applyAlignment="1">
      <alignment/>
    </xf>
    <xf numFmtId="0" fontId="18" fillId="2" borderId="0" xfId="0" applyFont="1" applyFill="1" applyBorder="1" applyAlignment="1">
      <alignment/>
    </xf>
    <xf numFmtId="0" fontId="14" fillId="2" borderId="0" xfId="0" applyFont="1" applyFill="1" applyBorder="1" applyAlignment="1">
      <alignment/>
    </xf>
    <xf numFmtId="0" fontId="15" fillId="2" borderId="0" xfId="0" applyFont="1" applyFill="1" applyBorder="1" applyAlignment="1">
      <alignment/>
    </xf>
    <xf numFmtId="0" fontId="0" fillId="2" borderId="0" xfId="0" applyFill="1" applyBorder="1" applyAlignment="1">
      <alignment horizontal="center"/>
    </xf>
    <xf numFmtId="0" fontId="15" fillId="2" borderId="0" xfId="0" applyFont="1" applyFill="1" applyBorder="1" applyAlignment="1">
      <alignment horizontal="center"/>
    </xf>
    <xf numFmtId="0" fontId="17" fillId="2" borderId="0" xfId="0" applyFont="1" applyFill="1" applyBorder="1" applyAlignment="1">
      <alignment/>
    </xf>
    <xf numFmtId="0" fontId="0" fillId="2" borderId="0" xfId="0" applyFont="1" applyFill="1" applyBorder="1" applyAlignment="1">
      <alignment/>
    </xf>
    <xf numFmtId="0" fontId="19" fillId="2" borderId="0" xfId="0" applyFont="1" applyFill="1" applyBorder="1" applyAlignment="1">
      <alignment horizontal="center"/>
    </xf>
    <xf numFmtId="0" fontId="22" fillId="2" borderId="0" xfId="0" applyNumberFormat="1" applyFont="1" applyFill="1" applyBorder="1" applyAlignment="1">
      <alignment vertical="center"/>
    </xf>
    <xf numFmtId="0" fontId="17" fillId="2" borderId="0" xfId="0" applyFont="1" applyFill="1" applyBorder="1" applyAlignment="1">
      <alignment horizontal="center"/>
    </xf>
    <xf numFmtId="0" fontId="21" fillId="2" borderId="0" xfId="0" applyFont="1" applyFill="1" applyBorder="1" applyAlignment="1">
      <alignment/>
    </xf>
    <xf numFmtId="0" fontId="14" fillId="2" borderId="0" xfId="0" applyFont="1" applyFill="1" applyAlignment="1">
      <alignment horizontal="center"/>
    </xf>
    <xf numFmtId="0" fontId="14" fillId="2" borderId="0" xfId="0" applyFont="1" applyFill="1" applyBorder="1" applyAlignment="1">
      <alignment horizontal="center"/>
    </xf>
    <xf numFmtId="0" fontId="11" fillId="2" borderId="22" xfId="0" applyFont="1" applyFill="1" applyBorder="1" applyAlignment="1">
      <alignment horizontal="center"/>
    </xf>
    <xf numFmtId="0" fontId="11" fillId="2" borderId="22" xfId="0" applyFont="1" applyFill="1" applyBorder="1" applyAlignment="1">
      <alignment/>
    </xf>
    <xf numFmtId="0" fontId="15" fillId="5" borderId="27" xfId="0" applyFont="1" applyFill="1" applyBorder="1" applyAlignment="1">
      <alignment vertical="center" textRotation="255"/>
    </xf>
    <xf numFmtId="0" fontId="15" fillId="5" borderId="22" xfId="0" applyFont="1" applyFill="1" applyBorder="1" applyAlignment="1">
      <alignment vertical="center"/>
    </xf>
    <xf numFmtId="0" fontId="15" fillId="5" borderId="22" xfId="0" applyFont="1" applyFill="1" applyBorder="1" applyAlignment="1">
      <alignment/>
    </xf>
    <xf numFmtId="0" fontId="15" fillId="5" borderId="22" xfId="0" applyFont="1" applyFill="1" applyBorder="1" applyAlignment="1">
      <alignment horizontal="left"/>
    </xf>
    <xf numFmtId="0" fontId="15" fillId="5" borderId="22" xfId="0" applyFont="1" applyFill="1" applyBorder="1" applyAlignment="1">
      <alignment horizontal="center"/>
    </xf>
    <xf numFmtId="0" fontId="15" fillId="5" borderId="22" xfId="0" applyFont="1" applyFill="1" applyBorder="1" applyAlignment="1">
      <alignment horizontal="center" vertical="center"/>
    </xf>
    <xf numFmtId="0" fontId="15" fillId="5" borderId="24" xfId="0" applyFont="1" applyFill="1" applyBorder="1" applyAlignment="1">
      <alignment horizontal="right" indent="1"/>
    </xf>
    <xf numFmtId="0" fontId="15" fillId="5" borderId="28" xfId="0" applyFont="1" applyFill="1" applyBorder="1" applyAlignment="1">
      <alignment/>
    </xf>
    <xf numFmtId="0" fontId="15" fillId="5" borderId="0" xfId="0" applyFont="1" applyFill="1" applyBorder="1" applyAlignment="1">
      <alignment/>
    </xf>
    <xf numFmtId="0" fontId="15" fillId="5" borderId="26" xfId="0" applyFont="1" applyFill="1" applyBorder="1" applyAlignment="1">
      <alignment horizontal="right" indent="1"/>
    </xf>
    <xf numFmtId="0" fontId="15" fillId="5" borderId="28" xfId="0" applyFont="1" applyFill="1" applyBorder="1" applyAlignment="1">
      <alignment horizontal="left"/>
    </xf>
    <xf numFmtId="0" fontId="16" fillId="2" borderId="0" xfId="0" applyFont="1" applyFill="1" applyBorder="1" applyAlignment="1">
      <alignment horizontal="right"/>
    </xf>
    <xf numFmtId="0" fontId="0" fillId="5" borderId="29" xfId="0" applyFill="1" applyBorder="1" applyAlignment="1">
      <alignment/>
    </xf>
    <xf numFmtId="0" fontId="0" fillId="5" borderId="1" xfId="0" applyFill="1" applyBorder="1" applyAlignment="1">
      <alignment/>
    </xf>
    <xf numFmtId="0" fontId="0" fillId="5" borderId="25" xfId="0" applyFill="1" applyBorder="1" applyAlignment="1">
      <alignment/>
    </xf>
    <xf numFmtId="0" fontId="15" fillId="5" borderId="24" xfId="0" applyFont="1" applyFill="1" applyBorder="1" applyAlignment="1">
      <alignment horizontal="right" vertical="center"/>
    </xf>
    <xf numFmtId="0" fontId="15" fillId="5" borderId="26" xfId="0" applyFont="1" applyFill="1" applyBorder="1" applyAlignment="1">
      <alignment/>
    </xf>
    <xf numFmtId="0" fontId="24" fillId="0" borderId="0" xfId="0" applyFont="1" applyAlignment="1">
      <alignment/>
    </xf>
    <xf numFmtId="0" fontId="22" fillId="2" borderId="8" xfId="0" applyFont="1" applyFill="1" applyBorder="1" applyAlignment="1">
      <alignment vertical="center"/>
    </xf>
    <xf numFmtId="0" fontId="15" fillId="2" borderId="8" xfId="0" applyFont="1" applyFill="1" applyBorder="1" applyAlignment="1">
      <alignment vertical="center"/>
    </xf>
    <xf numFmtId="0" fontId="24" fillId="2" borderId="0" xfId="0" applyFont="1" applyFill="1" applyAlignment="1">
      <alignment/>
    </xf>
    <xf numFmtId="0" fontId="22" fillId="2" borderId="30" xfId="0" applyFont="1" applyFill="1" applyBorder="1" applyAlignment="1">
      <alignment vertical="center"/>
    </xf>
    <xf numFmtId="0" fontId="11" fillId="2" borderId="1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1"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8" xfId="0" applyFont="1" applyFill="1" applyBorder="1" applyAlignment="1">
      <alignment horizontal="center" vertical="center"/>
    </xf>
    <xf numFmtId="0" fontId="8" fillId="2" borderId="30" xfId="0" applyFont="1" applyFill="1" applyBorder="1" applyAlignment="1">
      <alignment vertical="center"/>
    </xf>
    <xf numFmtId="0" fontId="8" fillId="2" borderId="32" xfId="0" applyFont="1" applyFill="1" applyBorder="1" applyAlignment="1">
      <alignment horizontal="center" vertical="center"/>
    </xf>
    <xf numFmtId="0" fontId="8" fillId="2" borderId="15" xfId="0" applyFont="1" applyFill="1" applyBorder="1" applyAlignment="1">
      <alignment vertical="center"/>
    </xf>
    <xf numFmtId="0" fontId="8" fillId="2" borderId="33" xfId="0" applyFont="1" applyFill="1" applyBorder="1" applyAlignment="1">
      <alignment vertical="center"/>
    </xf>
    <xf numFmtId="0" fontId="15" fillId="2" borderId="34" xfId="0" applyFont="1" applyFill="1" applyBorder="1" applyAlignment="1">
      <alignment horizontal="center" vertical="center"/>
    </xf>
    <xf numFmtId="0" fontId="15" fillId="2" borderId="15"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5"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25" fillId="2" borderId="18"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6" fillId="2" borderId="38"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19" fillId="2" borderId="22" xfId="0" applyFont="1" applyFill="1" applyBorder="1" applyAlignment="1">
      <alignment horizontal="center"/>
    </xf>
    <xf numFmtId="0" fontId="8" fillId="2" borderId="0" xfId="0" applyFont="1" applyFill="1" applyBorder="1" applyAlignment="1">
      <alignment horizontal="center" vertical="center"/>
    </xf>
    <xf numFmtId="1" fontId="27" fillId="2" borderId="0" xfId="0" applyNumberFormat="1" applyFont="1" applyFill="1" applyAlignment="1">
      <alignment horizontal="left"/>
    </xf>
    <xf numFmtId="0" fontId="8" fillId="2" borderId="0" xfId="0" applyFont="1" applyFill="1" applyBorder="1" applyAlignment="1">
      <alignment vertical="center"/>
    </xf>
    <xf numFmtId="0" fontId="12" fillId="2" borderId="0" xfId="0" applyFont="1" applyFill="1" applyBorder="1" applyAlignment="1">
      <alignment vertical="center"/>
    </xf>
    <xf numFmtId="49" fontId="8" fillId="2" borderId="0"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0" fontId="13" fillId="2" borderId="0" xfId="0" applyFont="1" applyFill="1" applyBorder="1" applyAlignment="1">
      <alignment vertical="center"/>
    </xf>
    <xf numFmtId="0" fontId="8" fillId="2" borderId="40" xfId="0" applyFont="1" applyFill="1" applyBorder="1" applyAlignment="1">
      <alignment horizontal="center" vertical="center"/>
    </xf>
    <xf numFmtId="0" fontId="8" fillId="2" borderId="40" xfId="0" applyFont="1" applyFill="1" applyBorder="1" applyAlignment="1">
      <alignment vertical="center"/>
    </xf>
    <xf numFmtId="165" fontId="8" fillId="2" borderId="40" xfId="0" applyNumberFormat="1" applyFont="1" applyFill="1" applyBorder="1" applyAlignment="1">
      <alignment horizontal="center" vertical="center"/>
    </xf>
    <xf numFmtId="49" fontId="11" fillId="2" borderId="18" xfId="0" applyNumberFormat="1" applyFont="1" applyFill="1" applyBorder="1" applyAlignment="1">
      <alignment horizontal="center" vertical="center"/>
    </xf>
    <xf numFmtId="49" fontId="11" fillId="2" borderId="19" xfId="0" applyNumberFormat="1" applyFont="1" applyFill="1" applyBorder="1" applyAlignment="1">
      <alignment horizontal="center" vertical="center"/>
    </xf>
    <xf numFmtId="165" fontId="8" fillId="0" borderId="6" xfId="0" applyNumberFormat="1" applyFont="1" applyBorder="1" applyAlignment="1">
      <alignment horizontal="center" vertical="center"/>
    </xf>
    <xf numFmtId="1" fontId="28" fillId="2" borderId="0" xfId="0" applyNumberFormat="1" applyFont="1" applyFill="1" applyAlignment="1">
      <alignment horizontal="left"/>
    </xf>
    <xf numFmtId="0" fontId="29" fillId="2" borderId="0" xfId="17" applyFont="1" applyFill="1" applyAlignment="1">
      <alignment horizontal="right"/>
      <protection/>
    </xf>
    <xf numFmtId="0" fontId="5" fillId="6" borderId="41" xfId="0" applyFont="1" applyFill="1" applyBorder="1" applyAlignment="1">
      <alignment horizontal="center" vertical="center"/>
    </xf>
    <xf numFmtId="1" fontId="8" fillId="6" borderId="25" xfId="0" applyNumberFormat="1" applyFont="1" applyFill="1" applyBorder="1" applyAlignment="1">
      <alignment horizontal="center" vertical="center"/>
    </xf>
    <xf numFmtId="1" fontId="8" fillId="6" borderId="35" xfId="0" applyNumberFormat="1" applyFont="1" applyFill="1" applyBorder="1" applyAlignment="1">
      <alignment horizontal="center" vertical="center"/>
    </xf>
    <xf numFmtId="1" fontId="8" fillId="6" borderId="24" xfId="0" applyNumberFormat="1" applyFont="1" applyFill="1" applyBorder="1" applyAlignment="1">
      <alignment horizontal="center" vertical="center"/>
    </xf>
    <xf numFmtId="0" fontId="15" fillId="2" borderId="23" xfId="0" applyFont="1" applyFill="1" applyBorder="1" applyAlignment="1">
      <alignment horizontal="center"/>
    </xf>
    <xf numFmtId="0" fontId="19" fillId="2" borderId="0" xfId="0" applyFont="1" applyFill="1" applyBorder="1" applyAlignment="1">
      <alignment/>
    </xf>
    <xf numFmtId="0" fontId="19" fillId="2" borderId="24" xfId="0" applyFont="1" applyFill="1" applyBorder="1" applyAlignment="1">
      <alignment/>
    </xf>
    <xf numFmtId="0" fontId="19" fillId="2" borderId="26" xfId="0" applyFont="1" applyFill="1" applyBorder="1" applyAlignment="1">
      <alignment/>
    </xf>
    <xf numFmtId="0" fontId="19" fillId="2" borderId="25" xfId="0" applyFont="1" applyFill="1" applyBorder="1" applyAlignment="1">
      <alignment/>
    </xf>
    <xf numFmtId="0" fontId="15" fillId="2" borderId="42" xfId="0" applyFont="1" applyFill="1" applyBorder="1" applyAlignment="1">
      <alignment horizontal="center" vertical="center"/>
    </xf>
    <xf numFmtId="0" fontId="15" fillId="2" borderId="43" xfId="0" applyFont="1" applyFill="1" applyBorder="1" applyAlignment="1">
      <alignment horizontal="center" vertical="center"/>
    </xf>
    <xf numFmtId="0" fontId="5" fillId="0" borderId="44" xfId="0" applyFont="1" applyBorder="1" applyAlignment="1">
      <alignment horizontal="center" vertical="center"/>
    </xf>
    <xf numFmtId="0" fontId="11" fillId="2" borderId="6" xfId="0" applyFont="1" applyFill="1" applyBorder="1" applyAlignment="1">
      <alignment horizontal="center" vertical="center" wrapText="1"/>
    </xf>
    <xf numFmtId="0" fontId="22" fillId="2" borderId="8" xfId="0" applyFont="1" applyFill="1" applyBorder="1" applyAlignment="1">
      <alignment horizontal="center" vertical="center"/>
    </xf>
    <xf numFmtId="0" fontId="8" fillId="2" borderId="15" xfId="0" applyFont="1" applyFill="1" applyBorder="1" applyAlignment="1">
      <alignment horizontal="center" vertical="center"/>
    </xf>
    <xf numFmtId="0" fontId="23" fillId="2" borderId="0" xfId="0" applyFont="1" applyFill="1" applyBorder="1" applyAlignment="1">
      <alignment horizontal="center"/>
    </xf>
    <xf numFmtId="0" fontId="31" fillId="2" borderId="0" xfId="0" applyFont="1" applyFill="1" applyAlignment="1">
      <alignment horizontal="left" vertical="center"/>
    </xf>
    <xf numFmtId="0" fontId="31" fillId="2" borderId="1" xfId="0" applyFont="1" applyFill="1" applyBorder="1" applyAlignment="1">
      <alignment horizontal="left" vertical="center"/>
    </xf>
    <xf numFmtId="0" fontId="32" fillId="2" borderId="26" xfId="0" applyFont="1" applyFill="1" applyBorder="1" applyAlignment="1">
      <alignment/>
    </xf>
    <xf numFmtId="49" fontId="11" fillId="2" borderId="45" xfId="0" applyNumberFormat="1" applyFont="1" applyFill="1" applyBorder="1" applyAlignment="1">
      <alignment horizontal="center" vertical="center"/>
    </xf>
    <xf numFmtId="49" fontId="11" fillId="2" borderId="46" xfId="0" applyNumberFormat="1" applyFont="1" applyFill="1" applyBorder="1" applyAlignment="1">
      <alignment horizontal="center" vertical="center"/>
    </xf>
    <xf numFmtId="49" fontId="11" fillId="2" borderId="47" xfId="0" applyNumberFormat="1" applyFont="1" applyFill="1" applyBorder="1" applyAlignment="1">
      <alignment horizontal="center" vertical="center"/>
    </xf>
    <xf numFmtId="1" fontId="27" fillId="2" borderId="26" xfId="0" applyNumberFormat="1" applyFont="1" applyFill="1" applyBorder="1" applyAlignment="1">
      <alignment/>
    </xf>
    <xf numFmtId="1" fontId="27" fillId="2" borderId="0" xfId="0" applyNumberFormat="1" applyFont="1" applyFill="1" applyBorder="1" applyAlignment="1">
      <alignment horizontal="left"/>
    </xf>
    <xf numFmtId="0" fontId="11" fillId="2" borderId="7" xfId="0" applyFont="1" applyFill="1" applyBorder="1" applyAlignment="1">
      <alignment horizontal="center" vertical="center"/>
    </xf>
    <xf numFmtId="49" fontId="15" fillId="2" borderId="8" xfId="0" applyNumberFormat="1" applyFont="1" applyFill="1" applyBorder="1" applyAlignment="1">
      <alignment horizontal="center" vertical="center"/>
    </xf>
    <xf numFmtId="49" fontId="15" fillId="2" borderId="12" xfId="0" applyNumberFormat="1" applyFont="1" applyFill="1" applyBorder="1" applyAlignment="1">
      <alignment horizontal="center" vertical="center"/>
    </xf>
    <xf numFmtId="165" fontId="1" fillId="2" borderId="10" xfId="0" applyNumberFormat="1" applyFont="1" applyFill="1" applyBorder="1" applyAlignment="1">
      <alignment horizontal="center"/>
    </xf>
    <xf numFmtId="165" fontId="1" fillId="2" borderId="34" xfId="0" applyNumberFormat="1" applyFont="1" applyFill="1" applyBorder="1" applyAlignment="1">
      <alignment horizontal="center"/>
    </xf>
    <xf numFmtId="165" fontId="15" fillId="2" borderId="10" xfId="0" applyNumberFormat="1" applyFont="1" applyFill="1" applyBorder="1" applyAlignment="1">
      <alignment horizontal="center" vertical="center"/>
    </xf>
    <xf numFmtId="165" fontId="15" fillId="0" borderId="10" xfId="0" applyNumberFormat="1" applyFont="1" applyBorder="1" applyAlignment="1">
      <alignment horizontal="center" vertical="center"/>
    </xf>
    <xf numFmtId="165" fontId="15" fillId="2" borderId="48" xfId="0" applyNumberFormat="1" applyFont="1" applyFill="1" applyBorder="1" applyAlignment="1">
      <alignment horizontal="center" vertical="center"/>
    </xf>
    <xf numFmtId="0" fontId="32" fillId="2" borderId="0" xfId="0" applyFont="1" applyFill="1" applyBorder="1" applyAlignment="1">
      <alignment/>
    </xf>
    <xf numFmtId="165" fontId="1" fillId="2" borderId="8" xfId="0" applyNumberFormat="1" applyFont="1" applyFill="1" applyBorder="1" applyAlignment="1">
      <alignment horizontal="center"/>
    </xf>
    <xf numFmtId="165" fontId="1" fillId="2" borderId="15" xfId="0" applyNumberFormat="1" applyFont="1" applyFill="1" applyBorder="1" applyAlignment="1">
      <alignment horizontal="center"/>
    </xf>
    <xf numFmtId="0" fontId="31" fillId="2" borderId="0" xfId="0" applyFont="1" applyFill="1" applyBorder="1" applyAlignment="1">
      <alignment horizontal="left" vertical="center"/>
    </xf>
    <xf numFmtId="0" fontId="30" fillId="2" borderId="0" xfId="0" applyFont="1" applyFill="1" applyBorder="1" applyAlignment="1">
      <alignment/>
    </xf>
    <xf numFmtId="1" fontId="27" fillId="2" borderId="0" xfId="0" applyNumberFormat="1" applyFont="1" applyFill="1" applyBorder="1" applyAlignment="1">
      <alignment/>
    </xf>
    <xf numFmtId="1" fontId="8" fillId="2" borderId="0" xfId="0" applyNumberFormat="1" applyFont="1" applyFill="1" applyBorder="1" applyAlignment="1">
      <alignment horizontal="center" vertical="center"/>
    </xf>
    <xf numFmtId="0" fontId="8" fillId="0" borderId="11" xfId="0" applyFont="1" applyBorder="1" applyAlignment="1">
      <alignment vertical="center"/>
    </xf>
    <xf numFmtId="0" fontId="8" fillId="0" borderId="11" xfId="0" applyFont="1" applyBorder="1" applyAlignment="1">
      <alignment horizontal="center" vertical="center"/>
    </xf>
    <xf numFmtId="165" fontId="8" fillId="0" borderId="11" xfId="0" applyNumberFormat="1" applyFont="1" applyBorder="1" applyAlignment="1">
      <alignment horizontal="center" vertical="center"/>
    </xf>
    <xf numFmtId="0" fontId="8" fillId="0" borderId="14" xfId="0" applyFont="1" applyBorder="1" applyAlignment="1">
      <alignment horizontal="center" vertical="center"/>
    </xf>
    <xf numFmtId="1" fontId="8" fillId="2" borderId="40" xfId="0" applyNumberFormat="1" applyFont="1" applyFill="1" applyBorder="1" applyAlignment="1">
      <alignment horizontal="center" vertical="center"/>
    </xf>
    <xf numFmtId="1" fontId="33" fillId="2" borderId="24" xfId="0" applyNumberFormat="1" applyFont="1" applyFill="1" applyBorder="1" applyAlignment="1">
      <alignment/>
    </xf>
    <xf numFmtId="1" fontId="33" fillId="2" borderId="0" xfId="0" applyNumberFormat="1" applyFont="1" applyFill="1" applyAlignment="1">
      <alignment horizontal="left"/>
    </xf>
    <xf numFmtId="1" fontId="33" fillId="2" borderId="22" xfId="0" applyNumberFormat="1" applyFont="1" applyFill="1" applyBorder="1" applyAlignment="1">
      <alignment/>
    </xf>
    <xf numFmtId="1" fontId="33" fillId="2" borderId="0" xfId="0" applyNumberFormat="1" applyFont="1" applyFill="1" applyBorder="1" applyAlignment="1">
      <alignment horizontal="left"/>
    </xf>
    <xf numFmtId="49" fontId="11" fillId="2" borderId="49" xfId="0" applyNumberFormat="1" applyFont="1" applyFill="1" applyBorder="1" applyAlignment="1">
      <alignment horizontal="center" vertical="center"/>
    </xf>
    <xf numFmtId="49" fontId="11" fillId="2" borderId="0" xfId="0" applyNumberFormat="1" applyFont="1" applyFill="1" applyBorder="1" applyAlignment="1">
      <alignment horizontal="center" vertical="center"/>
    </xf>
    <xf numFmtId="49" fontId="15" fillId="2" borderId="0" xfId="0" applyNumberFormat="1" applyFont="1" applyFill="1" applyBorder="1" applyAlignment="1">
      <alignment horizontal="center" vertical="center"/>
    </xf>
    <xf numFmtId="49" fontId="11" fillId="2" borderId="40" xfId="0" applyNumberFormat="1" applyFont="1" applyFill="1" applyBorder="1" applyAlignment="1">
      <alignment horizontal="center" vertical="center"/>
    </xf>
    <xf numFmtId="0" fontId="11" fillId="2" borderId="0" xfId="0" applyFont="1" applyFill="1" applyAlignment="1">
      <alignment vertical="top"/>
    </xf>
    <xf numFmtId="0" fontId="5" fillId="2" borderId="50" xfId="0" applyFont="1" applyFill="1" applyBorder="1" applyAlignment="1">
      <alignment horizontal="center" vertical="center"/>
    </xf>
    <xf numFmtId="0" fontId="25" fillId="2" borderId="51" xfId="0" applyFont="1" applyFill="1" applyBorder="1" applyAlignment="1">
      <alignment horizontal="center" vertical="center" wrapText="1"/>
    </xf>
    <xf numFmtId="49" fontId="15" fillId="0" borderId="8" xfId="0" applyNumberFormat="1" applyFont="1" applyBorder="1" applyAlignment="1">
      <alignment horizontal="center" vertical="center"/>
    </xf>
    <xf numFmtId="49" fontId="1" fillId="2" borderId="19" xfId="0" applyNumberFormat="1" applyFont="1" applyFill="1" applyBorder="1" applyAlignment="1">
      <alignment horizontal="center"/>
    </xf>
    <xf numFmtId="49" fontId="1" fillId="2" borderId="32" xfId="0" applyNumberFormat="1" applyFont="1" applyFill="1" applyBorder="1" applyAlignment="1">
      <alignment horizontal="center"/>
    </xf>
    <xf numFmtId="49" fontId="15" fillId="0" borderId="12" xfId="0" applyNumberFormat="1" applyFont="1" applyBorder="1" applyAlignment="1">
      <alignment horizontal="center" vertical="center"/>
    </xf>
    <xf numFmtId="49" fontId="15" fillId="0" borderId="11" xfId="0" applyNumberFormat="1" applyFont="1" applyBorder="1" applyAlignment="1">
      <alignment horizontal="center" vertical="center"/>
    </xf>
    <xf numFmtId="165" fontId="15" fillId="0" borderId="48" xfId="0" applyNumberFormat="1" applyFont="1" applyBorder="1" applyAlignment="1">
      <alignment horizontal="center" vertical="center"/>
    </xf>
    <xf numFmtId="0" fontId="16" fillId="2" borderId="19" xfId="0" applyFont="1" applyFill="1" applyBorder="1" applyAlignment="1">
      <alignment horizontal="center" vertical="center"/>
    </xf>
    <xf numFmtId="0" fontId="16" fillId="2" borderId="32" xfId="0" applyFont="1" applyFill="1" applyBorder="1" applyAlignment="1">
      <alignment horizontal="center" vertical="center"/>
    </xf>
    <xf numFmtId="165" fontId="15" fillId="0" borderId="52"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2" borderId="9"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0" borderId="8" xfId="0" applyNumberFormat="1" applyFont="1" applyBorder="1" applyAlignment="1">
      <alignment horizontal="center" vertical="center"/>
    </xf>
    <xf numFmtId="0" fontId="8" fillId="2" borderId="11" xfId="0" applyNumberFormat="1" applyFont="1" applyFill="1" applyBorder="1" applyAlignment="1">
      <alignment horizontal="center" vertical="center"/>
    </xf>
    <xf numFmtId="0" fontId="8" fillId="2" borderId="12"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54" xfId="0" applyFont="1" applyFill="1" applyBorder="1" applyAlignment="1">
      <alignment horizontal="center" vertical="center"/>
    </xf>
    <xf numFmtId="0" fontId="5" fillId="0" borderId="40" xfId="0" applyFont="1" applyBorder="1" applyAlignment="1">
      <alignment horizontal="center" vertical="center"/>
    </xf>
    <xf numFmtId="0" fontId="11" fillId="2" borderId="55" xfId="0" applyFont="1" applyFill="1" applyBorder="1" applyAlignment="1">
      <alignment horizontal="center" vertical="center"/>
    </xf>
    <xf numFmtId="0" fontId="0" fillId="0" borderId="50" xfId="0" applyBorder="1" applyAlignment="1">
      <alignment horizontal="center"/>
    </xf>
    <xf numFmtId="0" fontId="11" fillId="2" borderId="40" xfId="0" applyFont="1" applyFill="1" applyBorder="1" applyAlignment="1">
      <alignment horizontal="center" vertical="center"/>
    </xf>
    <xf numFmtId="0" fontId="0" fillId="0" borderId="54" xfId="0" applyBorder="1" applyAlignment="1">
      <alignment horizontal="center"/>
    </xf>
    <xf numFmtId="0" fontId="11" fillId="2" borderId="53" xfId="0" applyFont="1" applyFill="1" applyBorder="1" applyAlignment="1">
      <alignment horizontal="center"/>
    </xf>
    <xf numFmtId="0" fontId="11" fillId="2" borderId="54" xfId="0" applyFont="1" applyFill="1" applyBorder="1" applyAlignment="1">
      <alignment horizontal="center"/>
    </xf>
    <xf numFmtId="49" fontId="11" fillId="2" borderId="20" xfId="0" applyNumberFormat="1" applyFont="1" applyFill="1" applyBorder="1" applyAlignment="1">
      <alignment horizontal="center" vertical="center"/>
    </xf>
    <xf numFmtId="0" fontId="0" fillId="0" borderId="18" xfId="0" applyBorder="1" applyAlignment="1">
      <alignment horizontal="center" vertical="center"/>
    </xf>
    <xf numFmtId="49" fontId="11" fillId="2" borderId="18" xfId="0" applyNumberFormat="1" applyFont="1" applyFill="1" applyBorder="1" applyAlignment="1">
      <alignment horizontal="center" vertical="center"/>
    </xf>
    <xf numFmtId="49" fontId="11" fillId="2" borderId="56" xfId="0" applyNumberFormat="1" applyFont="1" applyFill="1" applyBorder="1" applyAlignment="1">
      <alignment horizontal="center" vertical="center"/>
    </xf>
    <xf numFmtId="49" fontId="11" fillId="2" borderId="49" xfId="0" applyNumberFormat="1" applyFont="1" applyFill="1" applyBorder="1" applyAlignment="1">
      <alignment horizontal="center" vertical="center"/>
    </xf>
    <xf numFmtId="49" fontId="11" fillId="2" borderId="40" xfId="0" applyNumberFormat="1" applyFont="1" applyFill="1" applyBorder="1" applyAlignment="1">
      <alignment horizontal="center" vertical="center"/>
    </xf>
    <xf numFmtId="49" fontId="11" fillId="2" borderId="0" xfId="0" applyNumberFormat="1" applyFont="1" applyFill="1" applyBorder="1" applyAlignment="1">
      <alignment horizontal="center" vertical="center"/>
    </xf>
    <xf numFmtId="0" fontId="0" fillId="2" borderId="0" xfId="0" applyFill="1" applyBorder="1" applyAlignment="1">
      <alignment horizontal="center" vertical="center"/>
    </xf>
    <xf numFmtId="49" fontId="15" fillId="2" borderId="0" xfId="0" applyNumberFormat="1" applyFont="1" applyFill="1" applyBorder="1" applyAlignment="1">
      <alignment horizontal="center" vertical="center"/>
    </xf>
  </cellXfs>
  <cellStyles count="7">
    <cellStyle name="Normal" xfId="0"/>
    <cellStyle name="Comma" xfId="15"/>
    <cellStyle name="Comma [0]" xfId="16"/>
    <cellStyle name="Normal_Sign-ins1" xfId="17"/>
    <cellStyle name="Percent" xfId="18"/>
    <cellStyle name="Currency" xfId="19"/>
    <cellStyle name="Currency [0]"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ECFF"/>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xdr:row>
      <xdr:rowOff>152400</xdr:rowOff>
    </xdr:from>
    <xdr:to>
      <xdr:col>7</xdr:col>
      <xdr:colOff>590550</xdr:colOff>
      <xdr:row>5</xdr:row>
      <xdr:rowOff>57150</xdr:rowOff>
    </xdr:to>
    <xdr:pic>
      <xdr:nvPicPr>
        <xdr:cNvPr id="1" name="Picture 3"/>
        <xdr:cNvPicPr preferRelativeResize="1">
          <a:picLocks noChangeAspect="1"/>
        </xdr:cNvPicPr>
      </xdr:nvPicPr>
      <xdr:blipFill>
        <a:blip r:embed="rId1"/>
        <a:stretch>
          <a:fillRect/>
        </a:stretch>
      </xdr:blipFill>
      <xdr:spPr>
        <a:xfrm>
          <a:off x="3819525" y="542925"/>
          <a:ext cx="10382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114300</xdr:rowOff>
    </xdr:from>
    <xdr:to>
      <xdr:col>7</xdr:col>
      <xdr:colOff>276225</xdr:colOff>
      <xdr:row>2</xdr:row>
      <xdr:rowOff>95250</xdr:rowOff>
    </xdr:to>
    <xdr:pic>
      <xdr:nvPicPr>
        <xdr:cNvPr id="1" name="Picture 5"/>
        <xdr:cNvPicPr preferRelativeResize="1">
          <a:picLocks noChangeAspect="1"/>
        </xdr:cNvPicPr>
      </xdr:nvPicPr>
      <xdr:blipFill>
        <a:blip r:embed="rId1"/>
        <a:stretch>
          <a:fillRect/>
        </a:stretch>
      </xdr:blipFill>
      <xdr:spPr>
        <a:xfrm>
          <a:off x="5305425" y="114300"/>
          <a:ext cx="10382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38100</xdr:rowOff>
    </xdr:from>
    <xdr:to>
      <xdr:col>13</xdr:col>
      <xdr:colOff>142875</xdr:colOff>
      <xdr:row>2</xdr:row>
      <xdr:rowOff>19050</xdr:rowOff>
    </xdr:to>
    <xdr:pic>
      <xdr:nvPicPr>
        <xdr:cNvPr id="1" name="Picture 6"/>
        <xdr:cNvPicPr preferRelativeResize="1">
          <a:picLocks noChangeAspect="1"/>
        </xdr:cNvPicPr>
      </xdr:nvPicPr>
      <xdr:blipFill>
        <a:blip r:embed="rId1"/>
        <a:stretch>
          <a:fillRect/>
        </a:stretch>
      </xdr:blipFill>
      <xdr:spPr>
        <a:xfrm>
          <a:off x="5200650" y="38100"/>
          <a:ext cx="10382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0</xdr:row>
      <xdr:rowOff>123825</xdr:rowOff>
    </xdr:from>
    <xdr:to>
      <xdr:col>7</xdr:col>
      <xdr:colOff>333375</xdr:colOff>
      <xdr:row>2</xdr:row>
      <xdr:rowOff>104775</xdr:rowOff>
    </xdr:to>
    <xdr:pic>
      <xdr:nvPicPr>
        <xdr:cNvPr id="1" name="Picture 1"/>
        <xdr:cNvPicPr preferRelativeResize="1">
          <a:picLocks noChangeAspect="1"/>
        </xdr:cNvPicPr>
      </xdr:nvPicPr>
      <xdr:blipFill>
        <a:blip r:embed="rId1"/>
        <a:stretch>
          <a:fillRect/>
        </a:stretch>
      </xdr:blipFill>
      <xdr:spPr>
        <a:xfrm>
          <a:off x="5114925" y="123825"/>
          <a:ext cx="10382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0</xdr:row>
      <xdr:rowOff>152400</xdr:rowOff>
    </xdr:from>
    <xdr:to>
      <xdr:col>9</xdr:col>
      <xdr:colOff>19050</xdr:colOff>
      <xdr:row>2</xdr:row>
      <xdr:rowOff>133350</xdr:rowOff>
    </xdr:to>
    <xdr:pic>
      <xdr:nvPicPr>
        <xdr:cNvPr id="1" name="Picture 6"/>
        <xdr:cNvPicPr preferRelativeResize="1">
          <a:picLocks noChangeAspect="1"/>
        </xdr:cNvPicPr>
      </xdr:nvPicPr>
      <xdr:blipFill>
        <a:blip r:embed="rId1"/>
        <a:stretch>
          <a:fillRect/>
        </a:stretch>
      </xdr:blipFill>
      <xdr:spPr>
        <a:xfrm>
          <a:off x="5495925" y="152400"/>
          <a:ext cx="10382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123825</xdr:rowOff>
    </xdr:from>
    <xdr:to>
      <xdr:col>13</xdr:col>
      <xdr:colOff>104775</xdr:colOff>
      <xdr:row>2</xdr:row>
      <xdr:rowOff>104775</xdr:rowOff>
    </xdr:to>
    <xdr:pic>
      <xdr:nvPicPr>
        <xdr:cNvPr id="1" name="Picture 5"/>
        <xdr:cNvPicPr preferRelativeResize="1">
          <a:picLocks noChangeAspect="1"/>
        </xdr:cNvPicPr>
      </xdr:nvPicPr>
      <xdr:blipFill>
        <a:blip r:embed="rId1"/>
        <a:stretch>
          <a:fillRect/>
        </a:stretch>
      </xdr:blipFill>
      <xdr:spPr>
        <a:xfrm>
          <a:off x="5067300" y="123825"/>
          <a:ext cx="103822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123825</xdr:rowOff>
    </xdr:from>
    <xdr:to>
      <xdr:col>7</xdr:col>
      <xdr:colOff>352425</xdr:colOff>
      <xdr:row>2</xdr:row>
      <xdr:rowOff>104775</xdr:rowOff>
    </xdr:to>
    <xdr:pic>
      <xdr:nvPicPr>
        <xdr:cNvPr id="1" name="Picture 1"/>
        <xdr:cNvPicPr preferRelativeResize="1">
          <a:picLocks noChangeAspect="1"/>
        </xdr:cNvPicPr>
      </xdr:nvPicPr>
      <xdr:blipFill>
        <a:blip r:embed="rId1"/>
        <a:stretch>
          <a:fillRect/>
        </a:stretch>
      </xdr:blipFill>
      <xdr:spPr>
        <a:xfrm>
          <a:off x="5133975" y="123825"/>
          <a:ext cx="10382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4"/>
  <sheetViews>
    <sheetView workbookViewId="0" topLeftCell="A1">
      <selection activeCell="G11" sqref="G11"/>
    </sheetView>
  </sheetViews>
  <sheetFormatPr defaultColWidth="9.140625" defaultRowHeight="12.75"/>
  <sheetData>
    <row r="1" spans="1:12" ht="12.75">
      <c r="A1" s="4"/>
      <c r="B1" s="4"/>
      <c r="C1" s="4"/>
      <c r="D1" s="4"/>
      <c r="E1" s="4"/>
      <c r="F1" s="4"/>
      <c r="G1" s="4"/>
      <c r="H1" s="4"/>
      <c r="I1" s="4"/>
      <c r="J1" s="4"/>
      <c r="K1" s="4"/>
      <c r="L1" s="4"/>
    </row>
    <row r="2" spans="1:13" ht="18">
      <c r="A2" s="2" t="s">
        <v>59</v>
      </c>
      <c r="B2" s="3"/>
      <c r="C2" s="3"/>
      <c r="D2" s="3"/>
      <c r="E2" s="3"/>
      <c r="F2" s="3"/>
      <c r="G2" s="3"/>
      <c r="H2" s="3"/>
      <c r="I2" s="3"/>
      <c r="J2" s="4"/>
      <c r="K2" s="4"/>
      <c r="L2" s="4"/>
      <c r="M2" s="4"/>
    </row>
    <row r="3" spans="1:13" ht="12.75">
      <c r="A3" s="4"/>
      <c r="B3" s="4"/>
      <c r="C3" s="4"/>
      <c r="D3" s="4"/>
      <c r="E3" s="4"/>
      <c r="F3" s="4"/>
      <c r="G3" s="4"/>
      <c r="H3" s="4"/>
      <c r="I3" s="4"/>
      <c r="J3" s="4"/>
      <c r="K3" s="4"/>
      <c r="L3" s="4"/>
      <c r="M3" s="4"/>
    </row>
    <row r="4" spans="1:13" ht="12.75">
      <c r="A4" s="6" t="s">
        <v>0</v>
      </c>
      <c r="B4" s="5"/>
      <c r="C4" s="5"/>
      <c r="D4" s="5"/>
      <c r="E4" s="5"/>
      <c r="F4" s="5"/>
      <c r="G4" s="5"/>
      <c r="H4" s="5"/>
      <c r="I4" s="5"/>
      <c r="J4" s="4"/>
      <c r="K4" s="4"/>
      <c r="L4" s="4"/>
      <c r="M4" s="4"/>
    </row>
    <row r="5" spans="1:13" ht="12.75">
      <c r="A5" s="4"/>
      <c r="B5" s="4"/>
      <c r="C5" s="4"/>
      <c r="D5" s="4"/>
      <c r="E5" s="4"/>
      <c r="F5" s="4"/>
      <c r="G5" s="4"/>
      <c r="H5" s="4"/>
      <c r="I5" s="4"/>
      <c r="J5" s="4"/>
      <c r="K5" s="4"/>
      <c r="L5" s="4"/>
      <c r="M5" s="4"/>
    </row>
    <row r="6" spans="1:13" ht="12.75">
      <c r="A6" s="4"/>
      <c r="B6" s="4"/>
      <c r="C6" s="4"/>
      <c r="D6" s="4"/>
      <c r="E6" s="4"/>
      <c r="F6" s="4"/>
      <c r="G6" s="4"/>
      <c r="H6" s="4"/>
      <c r="I6" s="4"/>
      <c r="J6" s="4"/>
      <c r="K6" s="4"/>
      <c r="L6" s="4"/>
      <c r="M6" s="4"/>
    </row>
    <row r="7" spans="1:13" ht="12.75">
      <c r="A7" s="4"/>
      <c r="B7" s="9" t="s">
        <v>1</v>
      </c>
      <c r="C7" s="10"/>
      <c r="D7" s="10"/>
      <c r="E7" s="10"/>
      <c r="F7" s="10"/>
      <c r="G7" s="4"/>
      <c r="H7" s="4"/>
      <c r="I7" s="4"/>
      <c r="J7" s="4"/>
      <c r="K7" s="4"/>
      <c r="L7" s="4"/>
      <c r="M7" s="4"/>
    </row>
    <row r="8" spans="1:13" ht="6" customHeight="1">
      <c r="A8" s="4"/>
      <c r="B8" s="4"/>
      <c r="C8" s="4"/>
      <c r="D8" s="4"/>
      <c r="E8" s="4"/>
      <c r="F8" s="4"/>
      <c r="G8" s="4"/>
      <c r="H8" s="4"/>
      <c r="I8" s="4"/>
      <c r="J8" s="4"/>
      <c r="K8" s="4"/>
      <c r="L8" s="4"/>
      <c r="M8" s="4"/>
    </row>
    <row r="9" spans="1:13" ht="12.75">
      <c r="A9" s="4"/>
      <c r="B9" s="4"/>
      <c r="C9" s="4"/>
      <c r="D9" s="4"/>
      <c r="E9" s="4"/>
      <c r="F9" s="4"/>
      <c r="G9" s="4"/>
      <c r="H9" s="4"/>
      <c r="I9" s="4"/>
      <c r="J9" s="4"/>
      <c r="K9" s="4"/>
      <c r="L9" s="4"/>
      <c r="M9" s="4"/>
    </row>
    <row r="10" spans="1:13" ht="14.25">
      <c r="A10" s="12"/>
      <c r="B10" s="14" t="s">
        <v>2</v>
      </c>
      <c r="C10" s="16" t="s">
        <v>60</v>
      </c>
      <c r="D10" s="15"/>
      <c r="E10" s="4"/>
      <c r="F10" s="13" t="s">
        <v>4</v>
      </c>
      <c r="G10" s="16" t="s">
        <v>65</v>
      </c>
      <c r="H10" s="15"/>
      <c r="I10" s="4"/>
      <c r="J10" s="4"/>
      <c r="K10" s="4"/>
      <c r="L10" s="4"/>
      <c r="M10" s="4"/>
    </row>
    <row r="11" spans="1:13" ht="9.75" customHeight="1">
      <c r="A11" s="4"/>
      <c r="B11" s="4"/>
      <c r="C11" s="4"/>
      <c r="D11" s="4"/>
      <c r="E11" s="4"/>
      <c r="F11" s="4"/>
      <c r="G11" s="4"/>
      <c r="H11" s="4"/>
      <c r="I11" s="4"/>
      <c r="J11" s="4"/>
      <c r="K11" s="4"/>
      <c r="L11" s="4"/>
      <c r="M11" s="4"/>
    </row>
    <row r="12" spans="1:13" ht="14.25" customHeight="1">
      <c r="A12" s="12"/>
      <c r="B12" s="13" t="s">
        <v>7</v>
      </c>
      <c r="C12" s="16" t="s">
        <v>61</v>
      </c>
      <c r="D12" s="15"/>
      <c r="E12" s="4"/>
      <c r="F12" s="13" t="s">
        <v>5</v>
      </c>
      <c r="G12" s="16" t="s">
        <v>64</v>
      </c>
      <c r="H12" s="15"/>
      <c r="I12" s="4"/>
      <c r="J12" s="4"/>
      <c r="K12" s="4"/>
      <c r="L12" s="4"/>
      <c r="M12" s="4"/>
    </row>
    <row r="13" spans="1:13" ht="9.75" customHeight="1">
      <c r="A13" s="4"/>
      <c r="B13" s="4"/>
      <c r="C13" s="4"/>
      <c r="D13" s="4"/>
      <c r="E13" s="4"/>
      <c r="F13" s="4"/>
      <c r="G13" s="4"/>
      <c r="H13" s="4"/>
      <c r="I13" s="4"/>
      <c r="J13" s="4"/>
      <c r="K13" s="4"/>
      <c r="L13" s="4"/>
      <c r="M13" s="4"/>
    </row>
    <row r="14" spans="1:13" ht="14.25" customHeight="1">
      <c r="A14" s="12"/>
      <c r="B14" s="13" t="s">
        <v>3</v>
      </c>
      <c r="C14" s="16" t="s">
        <v>62</v>
      </c>
      <c r="D14" s="15"/>
      <c r="E14" s="4"/>
      <c r="F14" s="13" t="s">
        <v>6</v>
      </c>
      <c r="G14" s="16" t="s">
        <v>63</v>
      </c>
      <c r="H14" s="15"/>
      <c r="I14" s="4"/>
      <c r="J14" s="4"/>
      <c r="K14" s="4"/>
      <c r="L14" s="4"/>
      <c r="M14" s="4"/>
    </row>
    <row r="15" spans="1:13" ht="12.75">
      <c r="A15" s="4"/>
      <c r="B15" s="4"/>
      <c r="C15" s="4"/>
      <c r="D15" s="4"/>
      <c r="E15" s="4"/>
      <c r="F15" s="4"/>
      <c r="G15" s="4"/>
      <c r="H15" s="4"/>
      <c r="I15" s="4"/>
      <c r="J15" s="4"/>
      <c r="K15" s="4"/>
      <c r="L15" s="4"/>
      <c r="M15" s="4"/>
    </row>
    <row r="16" spans="1:13" ht="12.75">
      <c r="A16" s="12"/>
      <c r="B16" s="13"/>
      <c r="C16" s="7"/>
      <c r="D16" s="7"/>
      <c r="E16" s="4"/>
      <c r="F16" s="4"/>
      <c r="G16" s="4"/>
      <c r="H16" s="4"/>
      <c r="I16" s="4"/>
      <c r="J16" s="4"/>
      <c r="K16" s="4"/>
      <c r="L16" s="4"/>
      <c r="M16" s="4"/>
    </row>
    <row r="17" spans="1:13" ht="12.75">
      <c r="A17" s="4"/>
      <c r="B17" s="4"/>
      <c r="C17" s="4"/>
      <c r="D17" s="4"/>
      <c r="E17" s="4"/>
      <c r="F17" s="4"/>
      <c r="G17" s="4"/>
      <c r="H17" s="4"/>
      <c r="I17" s="4"/>
      <c r="J17" s="4"/>
      <c r="K17" s="4"/>
      <c r="L17" s="4"/>
      <c r="M17" s="4"/>
    </row>
    <row r="18" spans="1:13" ht="12.75">
      <c r="A18" s="4"/>
      <c r="B18" s="4"/>
      <c r="C18" s="4"/>
      <c r="D18" s="4"/>
      <c r="E18" s="4"/>
      <c r="F18" s="4"/>
      <c r="G18" s="4"/>
      <c r="H18" s="4"/>
      <c r="I18" s="4"/>
      <c r="J18" s="4"/>
      <c r="K18" s="4"/>
      <c r="L18" s="4"/>
      <c r="M18" s="4"/>
    </row>
    <row r="19" spans="1:13" ht="12.75">
      <c r="A19" s="4"/>
      <c r="B19" s="4"/>
      <c r="C19" s="4"/>
      <c r="D19" s="4"/>
      <c r="E19" s="4"/>
      <c r="F19" s="4"/>
      <c r="G19" s="4"/>
      <c r="H19" s="4"/>
      <c r="I19" s="4"/>
      <c r="J19" s="4"/>
      <c r="K19" s="4"/>
      <c r="L19" s="4"/>
      <c r="M19" s="4"/>
    </row>
    <row r="20" spans="1:13" ht="12.75">
      <c r="A20" s="4"/>
      <c r="B20" s="4"/>
      <c r="C20" s="4"/>
      <c r="D20" s="4"/>
      <c r="E20" s="4"/>
      <c r="F20" s="4"/>
      <c r="G20" s="4"/>
      <c r="H20" s="4"/>
      <c r="I20" s="4"/>
      <c r="J20" s="4"/>
      <c r="K20" s="4"/>
      <c r="L20" s="4"/>
      <c r="M20" s="4"/>
    </row>
    <row r="21" spans="1:13" ht="12.75">
      <c r="A21" s="4"/>
      <c r="B21" s="4"/>
      <c r="C21" s="4"/>
      <c r="D21" s="4"/>
      <c r="E21" s="4"/>
      <c r="F21" s="4"/>
      <c r="G21" s="4"/>
      <c r="H21" s="4"/>
      <c r="I21" s="4"/>
      <c r="J21" s="4"/>
      <c r="K21" s="4"/>
      <c r="L21" s="4"/>
      <c r="M21" s="4"/>
    </row>
    <row r="22" spans="1:13" ht="12.75">
      <c r="A22" s="4"/>
      <c r="B22" s="4"/>
      <c r="C22" s="4"/>
      <c r="D22" s="4"/>
      <c r="E22" s="4"/>
      <c r="F22" s="4"/>
      <c r="G22" s="4"/>
      <c r="H22" s="4"/>
      <c r="I22" s="4"/>
      <c r="J22" s="4"/>
      <c r="K22" s="4"/>
      <c r="L22" s="4"/>
      <c r="M22" s="4"/>
    </row>
    <row r="23" spans="1:13" ht="12.75">
      <c r="A23" s="4"/>
      <c r="B23" s="4"/>
      <c r="C23" s="4"/>
      <c r="D23" s="4"/>
      <c r="E23" s="4"/>
      <c r="F23" s="4"/>
      <c r="G23" s="4"/>
      <c r="H23" s="4"/>
      <c r="I23" s="4"/>
      <c r="J23" s="4"/>
      <c r="K23" s="4"/>
      <c r="L23" s="4"/>
      <c r="M23" s="4"/>
    </row>
    <row r="24" spans="1:13" ht="12.75">
      <c r="A24" s="4"/>
      <c r="B24" s="4"/>
      <c r="C24" s="4"/>
      <c r="D24" s="4"/>
      <c r="E24" s="4"/>
      <c r="F24" s="4"/>
      <c r="G24" s="4"/>
      <c r="H24" s="4"/>
      <c r="I24" s="4"/>
      <c r="J24" s="4"/>
      <c r="K24" s="4"/>
      <c r="L24" s="4"/>
      <c r="M24" s="4"/>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80"/>
  <sheetViews>
    <sheetView showZeros="0" workbookViewId="0" topLeftCell="A1">
      <selection activeCell="F19" sqref="F19"/>
    </sheetView>
  </sheetViews>
  <sheetFormatPr defaultColWidth="9.140625" defaultRowHeight="12.75"/>
  <cols>
    <col min="1" max="1" width="3.7109375" style="0" customWidth="1"/>
    <col min="2" max="2" width="20.7109375" style="0" customWidth="1"/>
    <col min="3" max="3" width="18.7109375" style="0" customWidth="1"/>
    <col min="4" max="4" width="20.7109375" style="0" customWidth="1"/>
    <col min="5" max="6" width="10.7109375" style="0" customWidth="1"/>
    <col min="7" max="8" width="5.7109375" style="0" customWidth="1"/>
    <col min="10" max="10" width="6.8515625" style="0" hidden="1" customWidth="1"/>
  </cols>
  <sheetData>
    <row r="1" spans="1:12" ht="19.5" customHeight="1">
      <c r="A1" s="17" t="str">
        <f>Tytuł!C10</f>
        <v>MP UKS 2005</v>
      </c>
      <c r="B1" s="4"/>
      <c r="C1" s="4"/>
      <c r="D1" s="18" t="s">
        <v>17</v>
      </c>
      <c r="E1" s="11" t="str">
        <f>Tytuł!$C$14</f>
        <v>Wiesław Kozica</v>
      </c>
      <c r="F1" s="4"/>
      <c r="G1" s="19"/>
      <c r="H1" s="4"/>
      <c r="I1" s="4"/>
      <c r="J1" s="4"/>
      <c r="K1" s="4"/>
      <c r="L1" s="4"/>
    </row>
    <row r="2" spans="1:12" ht="12.75">
      <c r="A2" s="4"/>
      <c r="B2" s="4"/>
      <c r="C2" s="4"/>
      <c r="D2" s="18" t="s">
        <v>4</v>
      </c>
      <c r="E2" s="11" t="str">
        <f>Tytuł!$G$10</f>
        <v>MŁODZICZKI</v>
      </c>
      <c r="F2" s="4"/>
      <c r="G2" s="19"/>
      <c r="H2" s="4"/>
      <c r="I2" s="4"/>
      <c r="J2" s="4"/>
      <c r="K2" s="4"/>
      <c r="L2" s="4"/>
    </row>
    <row r="3" spans="1:12" ht="12.75">
      <c r="A3" s="18"/>
      <c r="B3" s="18"/>
      <c r="C3" s="4"/>
      <c r="D3" s="18" t="s">
        <v>5</v>
      </c>
      <c r="E3" s="11" t="str">
        <f>Tytuł!$G$12</f>
        <v>Piotrków Trybunalski</v>
      </c>
      <c r="F3" s="19"/>
      <c r="G3" s="4"/>
      <c r="H3" s="4"/>
      <c r="I3" s="4"/>
      <c r="J3" s="4"/>
      <c r="K3" s="4"/>
      <c r="L3" s="4"/>
    </row>
    <row r="4" spans="1:12" ht="12.75">
      <c r="A4" s="18"/>
      <c r="B4" s="18"/>
      <c r="C4" s="4"/>
      <c r="D4" s="18" t="s">
        <v>6</v>
      </c>
      <c r="E4" s="11" t="str">
        <f>Tytuł!$G$14</f>
        <v>02-05.09.2005</v>
      </c>
      <c r="F4" s="19"/>
      <c r="G4" s="4"/>
      <c r="H4" s="4"/>
      <c r="I4" s="4"/>
      <c r="J4" s="4"/>
      <c r="K4" s="4"/>
      <c r="L4" s="4"/>
    </row>
    <row r="5" spans="1:12" ht="12.75">
      <c r="A5" s="4"/>
      <c r="B5" s="11"/>
      <c r="C5" s="4"/>
      <c r="D5" s="4"/>
      <c r="E5" s="4"/>
      <c r="F5" s="4"/>
      <c r="G5" s="4"/>
      <c r="H5" s="4"/>
      <c r="I5" s="4"/>
      <c r="J5" s="4"/>
      <c r="K5" s="4"/>
      <c r="L5" s="4"/>
    </row>
    <row r="6" spans="1:12" ht="15">
      <c r="A6" s="20" t="s">
        <v>16</v>
      </c>
      <c r="B6" s="3"/>
      <c r="C6" s="66"/>
      <c r="D6" s="3"/>
      <c r="E6" s="3"/>
      <c r="F6" s="3"/>
      <c r="G6" s="3"/>
      <c r="H6" s="3"/>
      <c r="I6" s="4"/>
      <c r="J6" s="4"/>
      <c r="K6" s="4"/>
      <c r="L6" s="4"/>
    </row>
    <row r="7" spans="1:12" ht="13.5" thickBot="1">
      <c r="A7" s="4"/>
      <c r="B7" s="4"/>
      <c r="C7" s="4"/>
      <c r="D7" s="4"/>
      <c r="E7" s="4"/>
      <c r="F7" s="4"/>
      <c r="G7" s="4"/>
      <c r="H7" s="4"/>
      <c r="I7" s="4"/>
      <c r="J7" s="4"/>
      <c r="K7" s="4"/>
      <c r="L7" s="4"/>
    </row>
    <row r="8" spans="1:12" ht="19.5" customHeight="1">
      <c r="A8" s="22" t="s">
        <v>8</v>
      </c>
      <c r="B8" s="23" t="s">
        <v>9</v>
      </c>
      <c r="C8" s="23" t="s">
        <v>10</v>
      </c>
      <c r="D8" s="23" t="s">
        <v>11</v>
      </c>
      <c r="E8" s="23" t="s">
        <v>12</v>
      </c>
      <c r="F8" s="23" t="s">
        <v>13</v>
      </c>
      <c r="G8" s="23" t="s">
        <v>15</v>
      </c>
      <c r="H8" s="24" t="s">
        <v>14</v>
      </c>
      <c r="I8" s="4"/>
      <c r="J8" s="4"/>
      <c r="K8" s="4"/>
      <c r="L8" s="4"/>
    </row>
    <row r="9" spans="1:12" ht="19.5" customHeight="1">
      <c r="A9" s="62">
        <v>1</v>
      </c>
      <c r="B9" s="31" t="s">
        <v>74</v>
      </c>
      <c r="C9" s="31" t="s">
        <v>75</v>
      </c>
      <c r="D9" s="26" t="s">
        <v>72</v>
      </c>
      <c r="E9" s="29" t="s">
        <v>76</v>
      </c>
      <c r="F9" s="247">
        <v>1991</v>
      </c>
      <c r="G9" s="29"/>
      <c r="H9" s="30">
        <v>62</v>
      </c>
      <c r="I9" s="4"/>
      <c r="J9" s="4" t="str">
        <f aca="true" t="shared" si="0" ref="J9:J40">(UPPER(B9)&amp;", "&amp;C9)</f>
        <v>KUSIDEŁ, Magdalena</v>
      </c>
      <c r="K9" s="4"/>
      <c r="L9" s="4"/>
    </row>
    <row r="10" spans="1:12" ht="19.5" customHeight="1">
      <c r="A10" s="63">
        <v>2</v>
      </c>
      <c r="B10" s="31" t="s">
        <v>70</v>
      </c>
      <c r="C10" s="31" t="s">
        <v>71</v>
      </c>
      <c r="D10" s="32" t="s">
        <v>72</v>
      </c>
      <c r="E10" s="33" t="s">
        <v>73</v>
      </c>
      <c r="F10" s="248">
        <v>1992</v>
      </c>
      <c r="G10" s="35"/>
      <c r="H10" s="36">
        <v>80</v>
      </c>
      <c r="I10" s="4"/>
      <c r="J10" s="4" t="str">
        <f t="shared" si="0"/>
        <v>ŚWICIAK, Katarzyna</v>
      </c>
      <c r="K10" s="4"/>
      <c r="L10" s="4"/>
    </row>
    <row r="11" spans="1:12" ht="19.5" customHeight="1">
      <c r="A11" s="63">
        <v>3</v>
      </c>
      <c r="B11" s="31" t="s">
        <v>66</v>
      </c>
      <c r="C11" s="31" t="s">
        <v>67</v>
      </c>
      <c r="D11" s="32" t="s">
        <v>68</v>
      </c>
      <c r="E11" s="38" t="s">
        <v>69</v>
      </c>
      <c r="F11" s="249">
        <v>1991</v>
      </c>
      <c r="G11" s="35"/>
      <c r="H11" s="36">
        <v>187</v>
      </c>
      <c r="I11" s="4"/>
      <c r="J11" s="4" t="str">
        <f t="shared" si="0"/>
        <v>JANKOWSKA, Zuzanna</v>
      </c>
      <c r="K11" s="4"/>
      <c r="L11" s="4"/>
    </row>
    <row r="12" spans="1:12" ht="19.5" customHeight="1">
      <c r="A12" s="63">
        <v>4</v>
      </c>
      <c r="B12" s="25" t="s">
        <v>77</v>
      </c>
      <c r="C12" s="25" t="s">
        <v>78</v>
      </c>
      <c r="D12" s="32" t="s">
        <v>79</v>
      </c>
      <c r="E12" s="35"/>
      <c r="F12" s="250">
        <v>1992</v>
      </c>
      <c r="G12" s="35"/>
      <c r="H12" s="36"/>
      <c r="I12" s="4"/>
      <c r="J12" s="4" t="str">
        <f t="shared" si="0"/>
        <v>PODKOWIŃSKA, Monika</v>
      </c>
      <c r="K12" s="4"/>
      <c r="L12" s="4"/>
    </row>
    <row r="13" spans="1:12" ht="19.5" customHeight="1">
      <c r="A13" s="63">
        <v>5</v>
      </c>
      <c r="B13" s="31" t="s">
        <v>80</v>
      </c>
      <c r="C13" s="31" t="s">
        <v>78</v>
      </c>
      <c r="D13" s="26" t="s">
        <v>81</v>
      </c>
      <c r="E13" s="38"/>
      <c r="F13" s="249">
        <v>1993</v>
      </c>
      <c r="G13" s="29"/>
      <c r="H13" s="36"/>
      <c r="I13" s="4"/>
      <c r="J13" s="4" t="str">
        <f t="shared" si="0"/>
        <v>FRANKOWSKA, Monika</v>
      </c>
      <c r="K13" s="4"/>
      <c r="L13" s="4"/>
    </row>
    <row r="14" spans="1:12" ht="19.5" customHeight="1">
      <c r="A14" s="63">
        <v>6</v>
      </c>
      <c r="B14" s="31" t="s">
        <v>82</v>
      </c>
      <c r="C14" s="31" t="s">
        <v>83</v>
      </c>
      <c r="D14" s="32" t="s">
        <v>81</v>
      </c>
      <c r="E14" s="40"/>
      <c r="F14" s="251">
        <v>1991</v>
      </c>
      <c r="G14" s="29"/>
      <c r="H14" s="36"/>
      <c r="I14" s="4"/>
      <c r="J14" s="4" t="str">
        <f t="shared" si="0"/>
        <v>SZYMAŃCZYK, Beata</v>
      </c>
      <c r="K14" s="4"/>
      <c r="L14" s="4"/>
    </row>
    <row r="15" spans="1:12" ht="19.5" customHeight="1">
      <c r="A15" s="63">
        <v>7</v>
      </c>
      <c r="B15" s="44" t="s">
        <v>84</v>
      </c>
      <c r="C15" s="44" t="s">
        <v>85</v>
      </c>
      <c r="D15" s="32" t="s">
        <v>81</v>
      </c>
      <c r="E15" s="42" t="s">
        <v>86</v>
      </c>
      <c r="F15" s="252">
        <v>1992</v>
      </c>
      <c r="G15" s="29"/>
      <c r="H15" s="36"/>
      <c r="I15" s="4"/>
      <c r="J15" s="4" t="str">
        <f t="shared" si="0"/>
        <v>SUPEŁ, Agata</v>
      </c>
      <c r="K15" s="4"/>
      <c r="L15" s="4"/>
    </row>
    <row r="16" spans="1:12" ht="19.5" customHeight="1">
      <c r="A16" s="63">
        <v>8</v>
      </c>
      <c r="B16" s="31" t="s">
        <v>87</v>
      </c>
      <c r="C16" s="31" t="s">
        <v>88</v>
      </c>
      <c r="D16" s="45" t="s">
        <v>89</v>
      </c>
      <c r="E16" s="35"/>
      <c r="F16" s="250">
        <v>1991</v>
      </c>
      <c r="G16" s="29"/>
      <c r="H16" s="36"/>
      <c r="I16" s="4"/>
      <c r="J16" s="4" t="str">
        <f t="shared" si="0"/>
        <v>CHAMCZYK, Dominika</v>
      </c>
      <c r="K16" s="4"/>
      <c r="L16" s="4"/>
    </row>
    <row r="17" spans="1:12" ht="19.5" customHeight="1">
      <c r="A17" s="63">
        <v>9</v>
      </c>
      <c r="B17" s="31"/>
      <c r="C17" s="31"/>
      <c r="D17" s="32"/>
      <c r="E17" s="35"/>
      <c r="F17" s="37"/>
      <c r="G17" s="29"/>
      <c r="H17" s="36"/>
      <c r="I17" s="4"/>
      <c r="J17" s="4" t="str">
        <f t="shared" si="0"/>
        <v>, </v>
      </c>
      <c r="K17" s="4"/>
      <c r="L17" s="4"/>
    </row>
    <row r="18" spans="1:12" ht="19.5" customHeight="1">
      <c r="A18" s="63">
        <v>10</v>
      </c>
      <c r="B18" s="31"/>
      <c r="C18" s="31"/>
      <c r="D18" s="46"/>
      <c r="E18" s="42"/>
      <c r="F18" s="43"/>
      <c r="G18" s="29"/>
      <c r="H18" s="36"/>
      <c r="I18" s="4"/>
      <c r="J18" s="4" t="str">
        <f t="shared" si="0"/>
        <v>, </v>
      </c>
      <c r="K18" s="4"/>
      <c r="L18" s="4"/>
    </row>
    <row r="19" spans="1:12" ht="19.5" customHeight="1">
      <c r="A19" s="63">
        <v>11</v>
      </c>
      <c r="B19" s="31"/>
      <c r="C19" s="31"/>
      <c r="D19" s="32"/>
      <c r="E19" s="42"/>
      <c r="F19" s="43"/>
      <c r="G19" s="29"/>
      <c r="H19" s="36"/>
      <c r="I19" s="4"/>
      <c r="J19" s="4" t="str">
        <f t="shared" si="0"/>
        <v>, </v>
      </c>
      <c r="K19" s="4"/>
      <c r="L19" s="4"/>
    </row>
    <row r="20" spans="1:12" ht="19.5" customHeight="1">
      <c r="A20" s="63">
        <v>12</v>
      </c>
      <c r="B20" s="31"/>
      <c r="C20" s="31"/>
      <c r="D20" s="32"/>
      <c r="E20" s="42"/>
      <c r="F20" s="43"/>
      <c r="G20" s="29"/>
      <c r="H20" s="36"/>
      <c r="I20" s="4"/>
      <c r="J20" s="4" t="str">
        <f t="shared" si="0"/>
        <v>, </v>
      </c>
      <c r="K20" s="4"/>
      <c r="L20" s="4"/>
    </row>
    <row r="21" spans="1:12" ht="19.5" customHeight="1">
      <c r="A21" s="63">
        <v>13</v>
      </c>
      <c r="B21" s="25"/>
      <c r="C21" s="25"/>
      <c r="D21" s="46"/>
      <c r="E21" s="35"/>
      <c r="F21" s="37"/>
      <c r="G21" s="29"/>
      <c r="H21" s="36"/>
      <c r="I21" s="4"/>
      <c r="J21" s="4" t="str">
        <f t="shared" si="0"/>
        <v>, </v>
      </c>
      <c r="K21" s="4"/>
      <c r="L21" s="4"/>
    </row>
    <row r="22" spans="1:12" ht="19.5" customHeight="1">
      <c r="A22" s="63">
        <v>14</v>
      </c>
      <c r="B22" s="31"/>
      <c r="C22" s="31"/>
      <c r="D22" s="47"/>
      <c r="E22" s="35"/>
      <c r="F22" s="37"/>
      <c r="G22" s="29"/>
      <c r="H22" s="36"/>
      <c r="I22" s="4"/>
      <c r="J22" s="4" t="str">
        <f t="shared" si="0"/>
        <v>, </v>
      </c>
      <c r="K22" s="4"/>
      <c r="L22" s="4"/>
    </row>
    <row r="23" spans="1:12" ht="19.5" customHeight="1">
      <c r="A23" s="63">
        <v>15</v>
      </c>
      <c r="B23" s="31"/>
      <c r="C23" s="31"/>
      <c r="D23" s="32"/>
      <c r="E23" s="40"/>
      <c r="F23" s="41"/>
      <c r="G23" s="29"/>
      <c r="H23" s="36"/>
      <c r="I23" s="4"/>
      <c r="J23" s="4" t="str">
        <f t="shared" si="0"/>
        <v>, </v>
      </c>
      <c r="K23" s="4"/>
      <c r="L23" s="4"/>
    </row>
    <row r="24" spans="1:12" ht="19.5" customHeight="1">
      <c r="A24" s="63">
        <v>16</v>
      </c>
      <c r="B24" s="31"/>
      <c r="C24" s="31"/>
      <c r="D24" s="46"/>
      <c r="E24" s="35"/>
      <c r="F24" s="37"/>
      <c r="G24" s="29"/>
      <c r="H24" s="36"/>
      <c r="I24" s="4"/>
      <c r="J24" s="4" t="str">
        <f t="shared" si="0"/>
        <v>, </v>
      </c>
      <c r="K24" s="4"/>
      <c r="L24" s="4"/>
    </row>
    <row r="25" spans="1:12" ht="19.5" customHeight="1">
      <c r="A25" s="63">
        <v>17</v>
      </c>
      <c r="B25" s="31"/>
      <c r="C25" s="31"/>
      <c r="D25" s="32"/>
      <c r="E25" s="48"/>
      <c r="F25" s="49"/>
      <c r="G25" s="29"/>
      <c r="H25" s="36"/>
      <c r="I25" s="4"/>
      <c r="J25" s="4" t="str">
        <f t="shared" si="0"/>
        <v>, </v>
      </c>
      <c r="K25" s="4"/>
      <c r="L25" s="4"/>
    </row>
    <row r="26" spans="1:12" ht="19.5" customHeight="1">
      <c r="A26" s="63">
        <v>18</v>
      </c>
      <c r="B26" s="25"/>
      <c r="C26" s="25"/>
      <c r="D26" s="26"/>
      <c r="E26" s="35"/>
      <c r="F26" s="37"/>
      <c r="G26" s="29"/>
      <c r="H26" s="36"/>
      <c r="I26" s="4"/>
      <c r="J26" s="4" t="str">
        <f t="shared" si="0"/>
        <v>, </v>
      </c>
      <c r="K26" s="4"/>
      <c r="L26" s="4"/>
    </row>
    <row r="27" spans="1:12" ht="19.5" customHeight="1">
      <c r="A27" s="63">
        <v>19</v>
      </c>
      <c r="B27" s="31"/>
      <c r="C27" s="31"/>
      <c r="D27" s="32"/>
      <c r="E27" s="35"/>
      <c r="F27" s="37"/>
      <c r="G27" s="29"/>
      <c r="H27" s="36"/>
      <c r="I27" s="4"/>
      <c r="J27" s="4" t="str">
        <f t="shared" si="0"/>
        <v>, </v>
      </c>
      <c r="K27" s="4"/>
      <c r="L27" s="4"/>
    </row>
    <row r="28" spans="1:12" ht="19.5" customHeight="1">
      <c r="A28" s="63">
        <v>20</v>
      </c>
      <c r="B28" s="31"/>
      <c r="C28" s="31"/>
      <c r="D28" s="32"/>
      <c r="E28" s="48"/>
      <c r="F28" s="49"/>
      <c r="G28" s="29"/>
      <c r="H28" s="36"/>
      <c r="I28" s="4"/>
      <c r="J28" s="4" t="str">
        <f t="shared" si="0"/>
        <v>, </v>
      </c>
      <c r="K28" s="4"/>
      <c r="L28" s="4"/>
    </row>
    <row r="29" spans="1:12" ht="19.5" customHeight="1">
      <c r="A29" s="63">
        <v>21</v>
      </c>
      <c r="B29" s="44"/>
      <c r="C29" s="44"/>
      <c r="D29" s="50"/>
      <c r="E29" s="33"/>
      <c r="F29" s="34"/>
      <c r="G29" s="29"/>
      <c r="H29" s="36"/>
      <c r="I29" s="4"/>
      <c r="J29" s="4" t="str">
        <f t="shared" si="0"/>
        <v>, </v>
      </c>
      <c r="K29" s="4"/>
      <c r="L29" s="4"/>
    </row>
    <row r="30" spans="1:12" ht="19.5" customHeight="1">
      <c r="A30" s="63">
        <v>22</v>
      </c>
      <c r="B30" s="31"/>
      <c r="C30" s="31"/>
      <c r="D30" s="32"/>
      <c r="E30" s="38"/>
      <c r="F30" s="39"/>
      <c r="G30" s="29"/>
      <c r="H30" s="36"/>
      <c r="I30" s="4"/>
      <c r="J30" s="4" t="str">
        <f t="shared" si="0"/>
        <v>, </v>
      </c>
      <c r="K30" s="4"/>
      <c r="L30" s="4"/>
    </row>
    <row r="31" spans="1:12" ht="19.5" customHeight="1">
      <c r="A31" s="63">
        <v>23</v>
      </c>
      <c r="B31" s="31"/>
      <c r="C31" s="31"/>
      <c r="D31" s="32"/>
      <c r="E31" s="40"/>
      <c r="F31" s="41"/>
      <c r="G31" s="29"/>
      <c r="H31" s="36"/>
      <c r="I31" s="4"/>
      <c r="J31" s="4" t="str">
        <f t="shared" si="0"/>
        <v>, </v>
      </c>
      <c r="K31" s="4"/>
      <c r="L31" s="4"/>
    </row>
    <row r="32" spans="1:12" ht="19.5" customHeight="1">
      <c r="A32" s="63">
        <v>24</v>
      </c>
      <c r="B32" s="31"/>
      <c r="C32" s="31"/>
      <c r="D32" s="46"/>
      <c r="E32" s="35"/>
      <c r="F32" s="37"/>
      <c r="G32" s="29"/>
      <c r="H32" s="36"/>
      <c r="I32" s="4"/>
      <c r="J32" s="4" t="str">
        <f t="shared" si="0"/>
        <v>, </v>
      </c>
      <c r="K32" s="4"/>
      <c r="L32" s="4"/>
    </row>
    <row r="33" spans="1:12" ht="19.5" customHeight="1">
      <c r="A33" s="63">
        <v>25</v>
      </c>
      <c r="B33" s="31"/>
      <c r="C33" s="31"/>
      <c r="D33" s="32"/>
      <c r="E33" s="35"/>
      <c r="F33" s="37"/>
      <c r="G33" s="29"/>
      <c r="H33" s="36"/>
      <c r="I33" s="4"/>
      <c r="J33" s="4" t="str">
        <f t="shared" si="0"/>
        <v>, </v>
      </c>
      <c r="K33" s="4"/>
      <c r="L33" s="4"/>
    </row>
    <row r="34" spans="1:12" ht="19.5" customHeight="1">
      <c r="A34" s="63">
        <v>26</v>
      </c>
      <c r="B34" s="25"/>
      <c r="C34" s="25"/>
      <c r="D34" s="26"/>
      <c r="E34" s="35"/>
      <c r="F34" s="37"/>
      <c r="G34" s="29"/>
      <c r="H34" s="36"/>
      <c r="I34" s="4"/>
      <c r="J34" s="4" t="str">
        <f t="shared" si="0"/>
        <v>, </v>
      </c>
      <c r="K34" s="4"/>
      <c r="L34" s="4"/>
    </row>
    <row r="35" spans="1:12" ht="19.5" customHeight="1">
      <c r="A35" s="63">
        <v>27</v>
      </c>
      <c r="B35" s="31"/>
      <c r="C35" s="31"/>
      <c r="D35" s="32"/>
      <c r="E35" s="40"/>
      <c r="F35" s="41"/>
      <c r="G35" s="29"/>
      <c r="H35" s="36"/>
      <c r="I35" s="4"/>
      <c r="J35" s="4" t="str">
        <f t="shared" si="0"/>
        <v>, </v>
      </c>
      <c r="K35" s="4"/>
      <c r="L35" s="4"/>
    </row>
    <row r="36" spans="1:12" ht="19.5" customHeight="1">
      <c r="A36" s="63">
        <v>28</v>
      </c>
      <c r="B36" s="31"/>
      <c r="C36" s="31"/>
      <c r="D36" s="32"/>
      <c r="E36" s="42"/>
      <c r="F36" s="43"/>
      <c r="G36" s="29"/>
      <c r="H36" s="36"/>
      <c r="I36" s="4"/>
      <c r="J36" s="4" t="str">
        <f t="shared" si="0"/>
        <v>, </v>
      </c>
      <c r="K36" s="4"/>
      <c r="L36" s="4"/>
    </row>
    <row r="37" spans="1:12" ht="19.5" customHeight="1">
      <c r="A37" s="63">
        <v>29</v>
      </c>
      <c r="B37" s="31"/>
      <c r="C37" s="31"/>
      <c r="D37" s="32"/>
      <c r="E37" s="27"/>
      <c r="F37" s="28"/>
      <c r="G37" s="51"/>
      <c r="H37" s="52"/>
      <c r="I37" s="4"/>
      <c r="J37" s="4" t="str">
        <f t="shared" si="0"/>
        <v>, </v>
      </c>
      <c r="K37" s="4"/>
      <c r="L37" s="4"/>
    </row>
    <row r="38" spans="1:12" ht="19.5" customHeight="1">
      <c r="A38" s="63">
        <v>30</v>
      </c>
      <c r="B38" s="25"/>
      <c r="C38" s="25"/>
      <c r="D38" s="26"/>
      <c r="E38" s="33"/>
      <c r="F38" s="34"/>
      <c r="G38" s="51"/>
      <c r="H38" s="52"/>
      <c r="I38" s="4"/>
      <c r="J38" s="4" t="str">
        <f t="shared" si="0"/>
        <v>, </v>
      </c>
      <c r="K38" s="4"/>
      <c r="L38" s="4"/>
    </row>
    <row r="39" spans="1:12" ht="19.5" customHeight="1">
      <c r="A39" s="63">
        <v>31</v>
      </c>
      <c r="B39" s="31"/>
      <c r="C39" s="31"/>
      <c r="D39" s="46"/>
      <c r="E39" s="35"/>
      <c r="F39" s="37"/>
      <c r="G39" s="51"/>
      <c r="H39" s="52"/>
      <c r="I39" s="4"/>
      <c r="J39" s="4" t="str">
        <f t="shared" si="0"/>
        <v>, </v>
      </c>
      <c r="K39" s="4"/>
      <c r="L39" s="4"/>
    </row>
    <row r="40" spans="1:12" ht="19.5" customHeight="1">
      <c r="A40" s="63">
        <v>32</v>
      </c>
      <c r="B40" s="31"/>
      <c r="C40" s="31"/>
      <c r="D40" s="46"/>
      <c r="E40" s="35"/>
      <c r="F40" s="37"/>
      <c r="G40" s="51"/>
      <c r="H40" s="52"/>
      <c r="I40" s="4"/>
      <c r="J40" s="4" t="str">
        <f t="shared" si="0"/>
        <v>, </v>
      </c>
      <c r="K40" s="4"/>
      <c r="L40" s="4"/>
    </row>
    <row r="41" spans="1:12" ht="19.5" customHeight="1">
      <c r="A41" s="63">
        <v>33</v>
      </c>
      <c r="B41" s="31"/>
      <c r="C41" s="31"/>
      <c r="D41" s="32"/>
      <c r="E41" s="38"/>
      <c r="F41" s="39"/>
      <c r="G41" s="51"/>
      <c r="H41" s="52"/>
      <c r="I41" s="4"/>
      <c r="J41" s="4" t="str">
        <f aca="true" t="shared" si="1" ref="J41:J72">(UPPER(B41)&amp;", "&amp;C41)</f>
        <v>, </v>
      </c>
      <c r="K41" s="4"/>
      <c r="L41" s="4"/>
    </row>
    <row r="42" spans="1:12" ht="19.5" customHeight="1">
      <c r="A42" s="63">
        <v>34</v>
      </c>
      <c r="B42" s="25"/>
      <c r="C42" s="25"/>
      <c r="D42" s="26"/>
      <c r="E42" s="40"/>
      <c r="F42" s="41"/>
      <c r="G42" s="51"/>
      <c r="H42" s="52"/>
      <c r="I42" s="4"/>
      <c r="J42" s="4" t="str">
        <f t="shared" si="1"/>
        <v>, </v>
      </c>
      <c r="K42" s="4"/>
      <c r="L42" s="4"/>
    </row>
    <row r="43" spans="1:12" ht="19.5" customHeight="1">
      <c r="A43" s="63">
        <v>35</v>
      </c>
      <c r="B43" s="31"/>
      <c r="C43" s="31"/>
      <c r="D43" s="46"/>
      <c r="E43" s="42"/>
      <c r="F43" s="43"/>
      <c r="G43" s="51"/>
      <c r="H43" s="52"/>
      <c r="I43" s="4"/>
      <c r="J43" s="4" t="str">
        <f t="shared" si="1"/>
        <v>, </v>
      </c>
      <c r="K43" s="4"/>
      <c r="L43" s="4"/>
    </row>
    <row r="44" spans="1:12" ht="19.5" customHeight="1">
      <c r="A44" s="63">
        <v>36</v>
      </c>
      <c r="B44" s="31"/>
      <c r="C44" s="31"/>
      <c r="D44" s="46"/>
      <c r="E44" s="35"/>
      <c r="F44" s="37"/>
      <c r="G44" s="51"/>
      <c r="H44" s="52"/>
      <c r="I44" s="4"/>
      <c r="J44" s="4" t="str">
        <f t="shared" si="1"/>
        <v>, </v>
      </c>
      <c r="K44" s="4"/>
      <c r="L44" s="4"/>
    </row>
    <row r="45" spans="1:12" ht="19.5" customHeight="1">
      <c r="A45" s="63">
        <v>37</v>
      </c>
      <c r="B45" s="44"/>
      <c r="C45" s="44"/>
      <c r="D45" s="50"/>
      <c r="E45" s="35"/>
      <c r="F45" s="37"/>
      <c r="G45" s="51"/>
      <c r="H45" s="52"/>
      <c r="I45" s="4"/>
      <c r="J45" s="4" t="str">
        <f t="shared" si="1"/>
        <v>, </v>
      </c>
      <c r="K45" s="4"/>
      <c r="L45" s="4"/>
    </row>
    <row r="46" spans="1:12" ht="19.5" customHeight="1">
      <c r="A46" s="63">
        <v>38</v>
      </c>
      <c r="B46" s="31"/>
      <c r="C46" s="31"/>
      <c r="D46" s="32"/>
      <c r="E46" s="42"/>
      <c r="F46" s="43"/>
      <c r="G46" s="51"/>
      <c r="H46" s="52"/>
      <c r="I46" s="4"/>
      <c r="J46" s="4" t="str">
        <f t="shared" si="1"/>
        <v>, </v>
      </c>
      <c r="K46" s="4"/>
      <c r="L46" s="4"/>
    </row>
    <row r="47" spans="1:12" ht="19.5" customHeight="1">
      <c r="A47" s="63">
        <v>39</v>
      </c>
      <c r="B47" s="31"/>
      <c r="C47" s="31"/>
      <c r="D47" s="32"/>
      <c r="E47" s="42"/>
      <c r="F47" s="43"/>
      <c r="G47" s="51"/>
      <c r="H47" s="52"/>
      <c r="I47" s="4"/>
      <c r="J47" s="4" t="str">
        <f t="shared" si="1"/>
        <v>, </v>
      </c>
      <c r="K47" s="4"/>
      <c r="L47" s="4"/>
    </row>
    <row r="48" spans="1:12" ht="19.5" customHeight="1">
      <c r="A48" s="63">
        <v>40</v>
      </c>
      <c r="B48" s="31"/>
      <c r="C48" s="31"/>
      <c r="D48" s="32"/>
      <c r="E48" s="42"/>
      <c r="F48" s="43"/>
      <c r="G48" s="51"/>
      <c r="H48" s="52"/>
      <c r="I48" s="4"/>
      <c r="J48" s="4" t="str">
        <f t="shared" si="1"/>
        <v>, </v>
      </c>
      <c r="K48" s="4"/>
      <c r="L48" s="4"/>
    </row>
    <row r="49" spans="1:12" ht="19.5" customHeight="1">
      <c r="A49" s="63">
        <v>41</v>
      </c>
      <c r="B49" s="31"/>
      <c r="C49" s="31"/>
      <c r="D49" s="32"/>
      <c r="E49" s="35"/>
      <c r="F49" s="37"/>
      <c r="G49" s="51"/>
      <c r="H49" s="52"/>
      <c r="I49" s="4"/>
      <c r="J49" s="4" t="str">
        <f t="shared" si="1"/>
        <v>, </v>
      </c>
      <c r="K49" s="4"/>
      <c r="L49" s="4"/>
    </row>
    <row r="50" spans="1:12" ht="19.5" customHeight="1">
      <c r="A50" s="63">
        <v>42</v>
      </c>
      <c r="B50" s="31"/>
      <c r="C50" s="31"/>
      <c r="D50" s="32"/>
      <c r="E50" s="35"/>
      <c r="F50" s="37"/>
      <c r="G50" s="51"/>
      <c r="H50" s="52"/>
      <c r="I50" s="4"/>
      <c r="J50" s="4" t="str">
        <f t="shared" si="1"/>
        <v>, </v>
      </c>
      <c r="K50" s="4"/>
      <c r="L50" s="4"/>
    </row>
    <row r="51" spans="1:12" ht="19.5" customHeight="1">
      <c r="A51" s="63">
        <v>43</v>
      </c>
      <c r="B51" s="31"/>
      <c r="C51" s="31"/>
      <c r="D51" s="46"/>
      <c r="E51" s="40"/>
      <c r="F51" s="41"/>
      <c r="G51" s="51"/>
      <c r="H51" s="52"/>
      <c r="I51" s="4"/>
      <c r="J51" s="4" t="str">
        <f t="shared" si="1"/>
        <v>, </v>
      </c>
      <c r="K51" s="4"/>
      <c r="L51" s="4"/>
    </row>
    <row r="52" spans="1:12" ht="19.5" customHeight="1">
      <c r="A52" s="63">
        <v>44</v>
      </c>
      <c r="B52" s="31"/>
      <c r="C52" s="31"/>
      <c r="D52" s="32"/>
      <c r="E52" s="35"/>
      <c r="F52" s="37"/>
      <c r="G52" s="51"/>
      <c r="H52" s="52"/>
      <c r="I52" s="4"/>
      <c r="J52" s="4" t="str">
        <f t="shared" si="1"/>
        <v>, </v>
      </c>
      <c r="K52" s="4"/>
      <c r="L52" s="4"/>
    </row>
    <row r="53" spans="1:12" ht="19.5" customHeight="1">
      <c r="A53" s="63">
        <v>45</v>
      </c>
      <c r="B53" s="31"/>
      <c r="C53" s="31"/>
      <c r="D53" s="32"/>
      <c r="E53" s="48"/>
      <c r="F53" s="49"/>
      <c r="G53" s="51"/>
      <c r="H53" s="52"/>
      <c r="I53" s="4"/>
      <c r="J53" s="4" t="str">
        <f t="shared" si="1"/>
        <v>, </v>
      </c>
      <c r="K53" s="4"/>
      <c r="L53" s="4"/>
    </row>
    <row r="54" spans="1:12" ht="19.5" customHeight="1">
      <c r="A54" s="63">
        <v>46</v>
      </c>
      <c r="B54" s="25"/>
      <c r="C54" s="25"/>
      <c r="D54" s="26"/>
      <c r="E54" s="35"/>
      <c r="F54" s="37"/>
      <c r="G54" s="51"/>
      <c r="H54" s="52"/>
      <c r="I54" s="4"/>
      <c r="J54" s="4" t="str">
        <f t="shared" si="1"/>
        <v>, </v>
      </c>
      <c r="K54" s="4"/>
      <c r="L54" s="4"/>
    </row>
    <row r="55" spans="1:12" ht="19.5" customHeight="1">
      <c r="A55" s="63">
        <v>47</v>
      </c>
      <c r="B55" s="31"/>
      <c r="C55" s="31"/>
      <c r="D55" s="32"/>
      <c r="E55" s="35"/>
      <c r="F55" s="37"/>
      <c r="G55" s="51"/>
      <c r="H55" s="52"/>
      <c r="I55" s="4"/>
      <c r="J55" s="4" t="str">
        <f t="shared" si="1"/>
        <v>, </v>
      </c>
      <c r="K55" s="4"/>
      <c r="L55" s="4"/>
    </row>
    <row r="56" spans="1:12" ht="19.5" customHeight="1">
      <c r="A56" s="63">
        <v>48</v>
      </c>
      <c r="B56" s="44"/>
      <c r="C56" s="44"/>
      <c r="D56" s="50"/>
      <c r="E56" s="48"/>
      <c r="F56" s="49"/>
      <c r="G56" s="51"/>
      <c r="H56" s="52"/>
      <c r="I56" s="4"/>
      <c r="J56" s="4" t="str">
        <f t="shared" si="1"/>
        <v>, </v>
      </c>
      <c r="K56" s="4"/>
      <c r="L56" s="4"/>
    </row>
    <row r="57" spans="1:12" ht="19.5" customHeight="1">
      <c r="A57" s="63">
        <v>49</v>
      </c>
      <c r="B57" s="31"/>
      <c r="C57" s="31"/>
      <c r="D57" s="32"/>
      <c r="E57" s="38"/>
      <c r="F57" s="39"/>
      <c r="G57" s="51"/>
      <c r="H57" s="52"/>
      <c r="I57" s="4"/>
      <c r="J57" s="4" t="str">
        <f t="shared" si="1"/>
        <v>, </v>
      </c>
      <c r="K57" s="4"/>
      <c r="L57" s="4"/>
    </row>
    <row r="58" spans="1:12" ht="19.5" customHeight="1">
      <c r="A58" s="63">
        <v>50</v>
      </c>
      <c r="B58" s="31"/>
      <c r="C58" s="31"/>
      <c r="D58" s="46"/>
      <c r="E58" s="38"/>
      <c r="F58" s="39"/>
      <c r="G58" s="51"/>
      <c r="H58" s="52"/>
      <c r="I58" s="4"/>
      <c r="J58" s="4" t="str">
        <f t="shared" si="1"/>
        <v>, </v>
      </c>
      <c r="K58" s="4"/>
      <c r="L58" s="4"/>
    </row>
    <row r="59" spans="1:12" ht="19.5" customHeight="1">
      <c r="A59" s="63">
        <v>51</v>
      </c>
      <c r="B59" s="31"/>
      <c r="C59" s="31"/>
      <c r="D59" s="32"/>
      <c r="E59" s="38"/>
      <c r="F59" s="39"/>
      <c r="G59" s="51"/>
      <c r="H59" s="52"/>
      <c r="I59" s="4"/>
      <c r="J59" s="4" t="str">
        <f t="shared" si="1"/>
        <v>, </v>
      </c>
      <c r="K59" s="4"/>
      <c r="L59" s="4"/>
    </row>
    <row r="60" spans="1:12" ht="19.5" customHeight="1">
      <c r="A60" s="63">
        <v>52</v>
      </c>
      <c r="B60" s="31"/>
      <c r="C60" s="31"/>
      <c r="D60" s="32"/>
      <c r="E60" s="35"/>
      <c r="F60" s="37"/>
      <c r="G60" s="51"/>
      <c r="H60" s="52"/>
      <c r="I60" s="4"/>
      <c r="J60" s="4" t="str">
        <f t="shared" si="1"/>
        <v>, </v>
      </c>
      <c r="K60" s="4"/>
      <c r="L60" s="4"/>
    </row>
    <row r="61" spans="1:12" ht="19.5" customHeight="1">
      <c r="A61" s="63">
        <v>53</v>
      </c>
      <c r="B61" s="31"/>
      <c r="C61" s="31"/>
      <c r="D61" s="32"/>
      <c r="E61" s="35"/>
      <c r="F61" s="37"/>
      <c r="G61" s="51"/>
      <c r="H61" s="52"/>
      <c r="I61" s="4"/>
      <c r="J61" s="4" t="str">
        <f t="shared" si="1"/>
        <v>, </v>
      </c>
      <c r="K61" s="4"/>
      <c r="L61" s="4"/>
    </row>
    <row r="62" spans="1:12" ht="19.5" customHeight="1">
      <c r="A62" s="63">
        <v>54</v>
      </c>
      <c r="B62" s="31"/>
      <c r="C62" s="31"/>
      <c r="D62" s="53"/>
      <c r="E62" s="35"/>
      <c r="F62" s="37"/>
      <c r="G62" s="51"/>
      <c r="H62" s="52"/>
      <c r="I62" s="4"/>
      <c r="J62" s="4" t="str">
        <f t="shared" si="1"/>
        <v>, </v>
      </c>
      <c r="K62" s="4"/>
      <c r="L62" s="4"/>
    </row>
    <row r="63" spans="1:12" ht="19.5" customHeight="1">
      <c r="A63" s="63">
        <v>55</v>
      </c>
      <c r="B63" s="31"/>
      <c r="C63" s="31"/>
      <c r="D63" s="46"/>
      <c r="E63" s="40"/>
      <c r="F63" s="41"/>
      <c r="G63" s="51"/>
      <c r="H63" s="52"/>
      <c r="I63" s="4"/>
      <c r="J63" s="4" t="str">
        <f t="shared" si="1"/>
        <v>, </v>
      </c>
      <c r="K63" s="4"/>
      <c r="L63" s="4"/>
    </row>
    <row r="64" spans="1:12" ht="19.5" customHeight="1">
      <c r="A64" s="63">
        <v>56</v>
      </c>
      <c r="B64" s="31"/>
      <c r="C64" s="31"/>
      <c r="D64" s="46"/>
      <c r="E64" s="42"/>
      <c r="F64" s="43"/>
      <c r="G64" s="51"/>
      <c r="H64" s="52"/>
      <c r="I64" s="4"/>
      <c r="J64" s="4" t="str">
        <f t="shared" si="1"/>
        <v>, </v>
      </c>
      <c r="K64" s="4"/>
      <c r="L64" s="4"/>
    </row>
    <row r="65" spans="1:12" ht="19.5" customHeight="1">
      <c r="A65" s="63">
        <v>57</v>
      </c>
      <c r="B65" s="25"/>
      <c r="C65" s="25"/>
      <c r="D65" s="26"/>
      <c r="E65" s="35"/>
      <c r="F65" s="37"/>
      <c r="G65" s="51"/>
      <c r="H65" s="52"/>
      <c r="I65" s="4"/>
      <c r="J65" s="4" t="str">
        <f t="shared" si="1"/>
        <v>, </v>
      </c>
      <c r="K65" s="4"/>
      <c r="L65" s="4"/>
    </row>
    <row r="66" spans="1:12" ht="19.5" customHeight="1">
      <c r="A66" s="63">
        <v>58</v>
      </c>
      <c r="B66" s="31"/>
      <c r="C66" s="31"/>
      <c r="D66" s="46"/>
      <c r="E66" s="48"/>
      <c r="F66" s="49"/>
      <c r="G66" s="51"/>
      <c r="H66" s="52"/>
      <c r="I66" s="4"/>
      <c r="J66" s="4" t="str">
        <f t="shared" si="1"/>
        <v>, </v>
      </c>
      <c r="K66" s="4"/>
      <c r="L66" s="4"/>
    </row>
    <row r="67" spans="1:12" ht="19.5" customHeight="1">
      <c r="A67" s="63">
        <v>59</v>
      </c>
      <c r="B67" s="44"/>
      <c r="C67" s="44"/>
      <c r="D67" s="50"/>
      <c r="E67" s="35"/>
      <c r="F67" s="37"/>
      <c r="G67" s="51"/>
      <c r="H67" s="52"/>
      <c r="I67" s="4"/>
      <c r="J67" s="4" t="str">
        <f t="shared" si="1"/>
        <v>, </v>
      </c>
      <c r="K67" s="4"/>
      <c r="L67" s="4"/>
    </row>
    <row r="68" spans="1:12" ht="19.5" customHeight="1">
      <c r="A68" s="63">
        <v>60</v>
      </c>
      <c r="B68" s="31"/>
      <c r="C68" s="31"/>
      <c r="D68" s="32"/>
      <c r="E68" s="35"/>
      <c r="F68" s="37"/>
      <c r="G68" s="51"/>
      <c r="H68" s="52"/>
      <c r="I68" s="4"/>
      <c r="J68" s="4" t="str">
        <f t="shared" si="1"/>
        <v>, </v>
      </c>
      <c r="K68" s="4"/>
      <c r="L68" s="4"/>
    </row>
    <row r="69" spans="1:12" ht="19.5" customHeight="1">
      <c r="A69" s="63">
        <v>61</v>
      </c>
      <c r="B69" s="31"/>
      <c r="C69" s="31"/>
      <c r="D69" s="46"/>
      <c r="E69" s="48"/>
      <c r="F69" s="49"/>
      <c r="G69" s="51"/>
      <c r="H69" s="52"/>
      <c r="I69" s="4"/>
      <c r="J69" s="4" t="str">
        <f t="shared" si="1"/>
        <v>, </v>
      </c>
      <c r="K69" s="4"/>
      <c r="L69" s="4"/>
    </row>
    <row r="70" spans="1:12" ht="19.5" customHeight="1">
      <c r="A70" s="64">
        <v>62</v>
      </c>
      <c r="B70" s="31"/>
      <c r="C70" s="31"/>
      <c r="D70" s="46"/>
      <c r="E70" s="38"/>
      <c r="F70" s="39"/>
      <c r="G70" s="54"/>
      <c r="H70" s="55"/>
      <c r="I70" s="4"/>
      <c r="J70" s="4" t="str">
        <f t="shared" si="1"/>
        <v>, </v>
      </c>
      <c r="K70" s="4"/>
      <c r="L70" s="4"/>
    </row>
    <row r="71" spans="1:12" ht="19.5" customHeight="1">
      <c r="A71" s="63">
        <v>63</v>
      </c>
      <c r="B71" s="25"/>
      <c r="C71" s="25"/>
      <c r="D71" s="26"/>
      <c r="E71" s="48"/>
      <c r="F71" s="49"/>
      <c r="G71" s="51"/>
      <c r="H71" s="52"/>
      <c r="I71" s="4"/>
      <c r="J71" s="4" t="str">
        <f t="shared" si="1"/>
        <v>, </v>
      </c>
      <c r="K71" s="4"/>
      <c r="L71" s="4"/>
    </row>
    <row r="72" spans="1:12" ht="19.5" customHeight="1" thickBot="1">
      <c r="A72" s="65">
        <v>64</v>
      </c>
      <c r="B72" s="56"/>
      <c r="C72" s="56"/>
      <c r="D72" s="57"/>
      <c r="E72" s="58"/>
      <c r="F72" s="59"/>
      <c r="G72" s="60"/>
      <c r="H72" s="61"/>
      <c r="I72" s="4"/>
      <c r="J72" s="4" t="str">
        <f t="shared" si="1"/>
        <v>, </v>
      </c>
      <c r="K72" s="4"/>
      <c r="L72" s="4"/>
    </row>
    <row r="73" spans="1:12" ht="12.75">
      <c r="A73" s="4"/>
      <c r="B73" s="4"/>
      <c r="C73" s="4"/>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
      <c r="D75" s="4"/>
      <c r="E75" s="4"/>
      <c r="F75" s="4"/>
      <c r="G75" s="4"/>
      <c r="H75" s="4"/>
      <c r="I75" s="4"/>
      <c r="J75" s="4"/>
      <c r="K75" s="4"/>
      <c r="L75" s="4"/>
    </row>
    <row r="76" spans="1:12" ht="12.75">
      <c r="A76" s="4"/>
      <c r="B76" s="4"/>
      <c r="C76" s="4"/>
      <c r="D76" s="4"/>
      <c r="E76" s="4"/>
      <c r="F76" s="4"/>
      <c r="G76" s="4"/>
      <c r="H76" s="4"/>
      <c r="I76" s="4"/>
      <c r="J76" s="4"/>
      <c r="K76" s="4"/>
      <c r="L76" s="4"/>
    </row>
    <row r="77" spans="1:12" ht="12.75">
      <c r="A77" s="4"/>
      <c r="B77" s="4"/>
      <c r="C77" s="4"/>
      <c r="D77" s="4"/>
      <c r="E77" s="4"/>
      <c r="F77" s="4"/>
      <c r="G77" s="4"/>
      <c r="H77" s="4"/>
      <c r="I77" s="4"/>
      <c r="J77" s="4"/>
      <c r="K77" s="4"/>
      <c r="L77" s="4"/>
    </row>
    <row r="78" spans="1:12" ht="12.75">
      <c r="A78" s="4"/>
      <c r="B78" s="4"/>
      <c r="C78" s="4"/>
      <c r="D78" s="4"/>
      <c r="E78" s="4"/>
      <c r="F78" s="4"/>
      <c r="G78" s="4"/>
      <c r="H78" s="4"/>
      <c r="I78" s="4"/>
      <c r="J78" s="4"/>
      <c r="K78" s="4"/>
      <c r="L78" s="4"/>
    </row>
    <row r="79" spans="1:12" ht="12.75">
      <c r="A79" s="4"/>
      <c r="B79" s="4"/>
      <c r="C79" s="4"/>
      <c r="D79" s="4"/>
      <c r="E79" s="4"/>
      <c r="F79" s="4"/>
      <c r="G79" s="4"/>
      <c r="H79" s="4"/>
      <c r="I79" s="4"/>
      <c r="J79" s="4"/>
      <c r="K79" s="4"/>
      <c r="L79" s="4"/>
    </row>
    <row r="80" spans="1:12" ht="12.75">
      <c r="A80" s="4"/>
      <c r="B80" s="4"/>
      <c r="C80" s="4"/>
      <c r="D80" s="4"/>
      <c r="E80" s="4"/>
      <c r="F80" s="4"/>
      <c r="G80" s="4"/>
      <c r="H80" s="4"/>
      <c r="I80" s="4"/>
      <c r="J80" s="4"/>
      <c r="K80" s="4"/>
      <c r="L80" s="4"/>
    </row>
  </sheetData>
  <printOptions/>
  <pageMargins left="0.35433070866141736" right="0.35433070866141736" top="0.23" bottom="0.5905511811023623" header="0" footer="0"/>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U76"/>
  <sheetViews>
    <sheetView showZeros="0" workbookViewId="0" topLeftCell="A1">
      <selection activeCell="M17" sqref="M17"/>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4.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3.7109375" style="0" customWidth="1"/>
    <col min="15" max="16" width="1.7109375" style="0" customWidth="1"/>
    <col min="18" max="18" width="0" style="0" hidden="1" customWidth="1"/>
  </cols>
  <sheetData>
    <row r="1" spans="1:21" s="1" customFormat="1" ht="19.5" customHeight="1">
      <c r="A1" s="17"/>
      <c r="B1" s="17"/>
      <c r="C1" s="17"/>
      <c r="D1" s="17"/>
      <c r="E1" s="17"/>
      <c r="F1" s="17"/>
      <c r="G1" s="17"/>
      <c r="H1" s="17"/>
      <c r="I1" s="18" t="s">
        <v>17</v>
      </c>
      <c r="J1" s="11" t="str">
        <f>Tytuł!$C$14</f>
        <v>Wiesław Kozica</v>
      </c>
      <c r="K1" s="11"/>
      <c r="L1" s="17"/>
      <c r="M1" s="17"/>
      <c r="N1" s="17"/>
      <c r="O1" s="17"/>
      <c r="P1" s="17"/>
      <c r="Q1" s="17"/>
      <c r="R1" s="17"/>
      <c r="S1" s="17"/>
      <c r="T1" s="17"/>
      <c r="U1" s="17"/>
    </row>
    <row r="2" spans="1:21" ht="12.75">
      <c r="A2" s="4"/>
      <c r="B2" s="4"/>
      <c r="C2" s="4"/>
      <c r="D2" s="4"/>
      <c r="E2" s="4"/>
      <c r="F2" s="4"/>
      <c r="G2" s="4"/>
      <c r="H2" s="4"/>
      <c r="I2" s="18" t="s">
        <v>4</v>
      </c>
      <c r="J2" s="11" t="str">
        <f>Tytuł!$G$10</f>
        <v>MŁODZICZKI</v>
      </c>
      <c r="K2" s="11"/>
      <c r="L2" s="4"/>
      <c r="M2" s="4"/>
      <c r="N2" s="4"/>
      <c r="O2" s="4"/>
      <c r="P2" s="4"/>
      <c r="Q2" s="4"/>
      <c r="R2" s="4"/>
      <c r="S2" s="4"/>
      <c r="T2" s="4"/>
      <c r="U2" s="4"/>
    </row>
    <row r="3" spans="1:21" ht="12.75">
      <c r="A3" s="4"/>
      <c r="B3" s="4"/>
      <c r="C3" s="12" t="s">
        <v>18</v>
      </c>
      <c r="D3" s="4"/>
      <c r="E3" s="4"/>
      <c r="F3" s="4"/>
      <c r="G3" s="4"/>
      <c r="H3" s="4"/>
      <c r="I3" s="18" t="s">
        <v>5</v>
      </c>
      <c r="J3" s="11" t="str">
        <f>Tytuł!$G$12</f>
        <v>Piotrków Trybunalski</v>
      </c>
      <c r="K3" s="11"/>
      <c r="L3" s="4"/>
      <c r="M3" s="4"/>
      <c r="N3" s="4"/>
      <c r="O3" s="4"/>
      <c r="P3" s="4"/>
      <c r="Q3" s="4"/>
      <c r="R3" s="4"/>
      <c r="S3" s="4"/>
      <c r="T3" s="4"/>
      <c r="U3" s="4"/>
    </row>
    <row r="4" spans="1:21" ht="12.75">
      <c r="A4" s="4"/>
      <c r="B4" s="4"/>
      <c r="C4" s="96" t="s">
        <v>19</v>
      </c>
      <c r="D4" s="4"/>
      <c r="E4" s="4"/>
      <c r="F4" s="4"/>
      <c r="G4" s="4"/>
      <c r="H4" s="4"/>
      <c r="I4" s="18" t="s">
        <v>6</v>
      </c>
      <c r="J4" s="11" t="str">
        <f>Tytuł!$G$14</f>
        <v>02-05.09.2005</v>
      </c>
      <c r="K4" s="11"/>
      <c r="L4" s="4"/>
      <c r="M4" s="4"/>
      <c r="N4" s="4"/>
      <c r="O4" s="4"/>
      <c r="P4" s="4"/>
      <c r="Q4" s="4"/>
      <c r="R4" s="4"/>
      <c r="S4" s="4"/>
      <c r="T4" s="4"/>
      <c r="U4" s="4"/>
    </row>
    <row r="5" spans="1:21" ht="12.75" customHeight="1">
      <c r="A5" s="4"/>
      <c r="B5" s="4"/>
      <c r="C5" s="4"/>
      <c r="D5" s="4"/>
      <c r="E5" s="4"/>
      <c r="F5" s="4"/>
      <c r="G5" s="4"/>
      <c r="H5" s="4"/>
      <c r="I5" s="4"/>
      <c r="J5" s="4"/>
      <c r="K5" s="4"/>
      <c r="L5" s="4"/>
      <c r="M5" s="4"/>
      <c r="N5" s="4"/>
      <c r="O5" s="4"/>
      <c r="P5" s="4"/>
      <c r="Q5" s="4"/>
      <c r="R5" s="4"/>
      <c r="S5" s="4"/>
      <c r="T5" s="4"/>
      <c r="U5" s="4"/>
    </row>
    <row r="6" spans="1:21" ht="9.75" customHeight="1">
      <c r="A6" s="67"/>
      <c r="B6" s="68" t="s">
        <v>20</v>
      </c>
      <c r="C6" s="68" t="s">
        <v>21</v>
      </c>
      <c r="D6" s="68" t="s">
        <v>8</v>
      </c>
      <c r="E6" s="67" t="s">
        <v>22</v>
      </c>
      <c r="F6" s="67"/>
      <c r="G6" s="68" t="s">
        <v>11</v>
      </c>
      <c r="H6" s="67"/>
      <c r="I6" s="68" t="s">
        <v>23</v>
      </c>
      <c r="J6" s="68"/>
      <c r="K6" s="68" t="s">
        <v>25</v>
      </c>
      <c r="L6" s="68"/>
      <c r="M6" s="68" t="s">
        <v>33</v>
      </c>
      <c r="N6" s="121"/>
      <c r="O6" s="120"/>
      <c r="P6" s="100"/>
      <c r="R6" s="4"/>
      <c r="S6" s="4"/>
      <c r="T6" s="4"/>
      <c r="U6" s="4"/>
    </row>
    <row r="7" spans="1:21" ht="6" customHeight="1">
      <c r="A7" s="69"/>
      <c r="B7" s="4"/>
      <c r="C7" s="4"/>
      <c r="D7" s="4"/>
      <c r="E7" s="4"/>
      <c r="F7" s="4"/>
      <c r="G7" s="4"/>
      <c r="H7" s="4"/>
      <c r="I7" s="4"/>
      <c r="J7" s="4"/>
      <c r="K7" s="4"/>
      <c r="L7" s="4"/>
      <c r="M7" s="4"/>
      <c r="N7" s="4"/>
      <c r="O7" s="4"/>
      <c r="P7" s="4"/>
      <c r="Q7" s="4"/>
      <c r="R7" s="97"/>
      <c r="S7" s="4"/>
      <c r="T7" s="4"/>
      <c r="U7" s="4"/>
    </row>
    <row r="8" spans="1:21" ht="12" customHeight="1">
      <c r="A8" s="76">
        <v>1</v>
      </c>
      <c r="B8" s="84">
        <f>IF($D8="","",VLOOKUP($D8,'Lista TG(S)'!$A$9:$J$72,7))</f>
        <v>0</v>
      </c>
      <c r="C8" s="84">
        <f>IF($D8="","",VLOOKUP($D8,'Lista TG(S)'!$A$9:$J$72,8))</f>
        <v>62</v>
      </c>
      <c r="D8" s="90">
        <v>1</v>
      </c>
      <c r="E8" s="85" t="str">
        <f>IF($D8="","",VLOOKUP($D8,'Lista TG(S)'!$A$9:$J$72,10))</f>
        <v>KUSIDEŁ, Magdalena</v>
      </c>
      <c r="F8" s="86"/>
      <c r="G8" s="69" t="str">
        <f>IF($D8="","",VLOOKUP($D8,'Lista TG(S)'!$A$9:$J$72,4))</f>
        <v>UKS Tenis SP 41 Łódź</v>
      </c>
      <c r="H8" s="4"/>
      <c r="I8" s="4"/>
      <c r="J8" s="4"/>
      <c r="K8" s="4"/>
      <c r="L8" s="4"/>
      <c r="M8" s="4"/>
      <c r="N8" s="4"/>
      <c r="O8" s="4"/>
      <c r="P8" s="4"/>
      <c r="Q8" s="4"/>
      <c r="R8" s="73" t="str">
        <f>IF($D8="","",VLOOKUP($D8,'Lista TG(S)'!$A$9:$J$72,2))</f>
        <v>KUSIDEŁ</v>
      </c>
      <c r="S8" s="4"/>
      <c r="T8" s="4"/>
      <c r="U8" s="4"/>
    </row>
    <row r="9" spans="1:21" ht="12" customHeight="1">
      <c r="A9" s="78"/>
      <c r="B9" s="79"/>
      <c r="C9" s="79"/>
      <c r="D9" s="91"/>
      <c r="E9" s="74"/>
      <c r="F9" s="70"/>
      <c r="G9" s="93"/>
      <c r="H9" s="98" t="s">
        <v>93</v>
      </c>
      <c r="I9" s="103" t="str">
        <f>UPPER(IF(OR(H9="a",H9="as"),R8,IF(OR(H9="b",H9="bs"),R10,)))</f>
        <v>KUSIDEŁ</v>
      </c>
      <c r="J9" s="4"/>
      <c r="K9" s="4"/>
      <c r="L9" s="4"/>
      <c r="M9" s="4"/>
      <c r="N9" s="4"/>
      <c r="O9" s="4"/>
      <c r="P9" s="4"/>
      <c r="Q9" s="4"/>
      <c r="R9" s="73"/>
      <c r="S9" s="4"/>
      <c r="T9" s="4"/>
      <c r="U9" s="4"/>
    </row>
    <row r="10" spans="1:21" ht="12" customHeight="1">
      <c r="A10" s="80">
        <v>2</v>
      </c>
      <c r="B10" s="81">
        <f>IF($D10="","",VLOOKUP($D10,'Lista TG(S)'!$A$9:$J$72,7))</f>
        <v>0</v>
      </c>
      <c r="C10" s="81">
        <f>IF($D10="","",VLOOKUP($D10,'Lista TG(S)'!$A$9:$J$72,8))</f>
        <v>0</v>
      </c>
      <c r="D10" s="92">
        <v>7</v>
      </c>
      <c r="E10" s="75" t="str">
        <f>IF($D10="","",VLOOKUP($D10,'Lista TG(S)'!$A$9:$J$72,10))</f>
        <v>SUPEŁ, Agata</v>
      </c>
      <c r="F10" s="8"/>
      <c r="G10" s="94" t="str">
        <f>IF($D10="","",VLOOKUP($D10,'Lista TG(S)'!$A$9:$J$72,4))</f>
        <v>TUKS Kozica P-ków</v>
      </c>
      <c r="H10" s="99"/>
      <c r="I10" s="74" t="s">
        <v>94</v>
      </c>
      <c r="J10" s="227">
        <f>IF(OR(H9="a",H9="as"),D8,IF(OR(H9="b",H9="bs"),D10,))</f>
        <v>1</v>
      </c>
      <c r="K10" s="228">
        <f>IF(OR(H9="a",H9="as"),D10,IF(OR(H9="b",H9="bs"),D8,))</f>
        <v>7</v>
      </c>
      <c r="L10" s="4"/>
      <c r="M10" s="4"/>
      <c r="N10" s="4"/>
      <c r="O10" s="4"/>
      <c r="P10" s="4"/>
      <c r="Q10" s="4"/>
      <c r="R10" s="73" t="str">
        <f>IF($D10="","",VLOOKUP($D10,'Lista TG(S)'!$A$9:$J$72,2))</f>
        <v>SUPEŁ</v>
      </c>
      <c r="S10" s="4"/>
      <c r="T10" s="4"/>
      <c r="U10" s="4"/>
    </row>
    <row r="11" spans="1:21" ht="12" customHeight="1">
      <c r="A11" s="76"/>
      <c r="B11" s="21"/>
      <c r="C11" s="21"/>
      <c r="D11" s="77"/>
      <c r="E11" s="73"/>
      <c r="F11" s="4"/>
      <c r="G11" s="95"/>
      <c r="H11" s="100"/>
      <c r="I11" s="7"/>
      <c r="J11" s="101" t="s">
        <v>93</v>
      </c>
      <c r="K11" s="103" t="str">
        <f>UPPER(IF(OR(J11="a",J11="as"),I9,IF(OR(J11="b",J11="bs"),I13,)))</f>
        <v>KUSIDEŁ</v>
      </c>
      <c r="L11" s="4"/>
      <c r="M11" s="4"/>
      <c r="N11" s="4"/>
      <c r="O11" s="4"/>
      <c r="P11" s="4"/>
      <c r="Q11" s="4"/>
      <c r="R11" s="97"/>
      <c r="S11" s="4"/>
      <c r="T11" s="4"/>
      <c r="U11" s="4"/>
    </row>
    <row r="12" spans="1:21" ht="12" customHeight="1">
      <c r="A12" s="76">
        <v>3</v>
      </c>
      <c r="B12" s="77">
        <f>IF($D12="","",VLOOKUP($D12,'Lista TG(S)'!$A$9:$J$72,7))</f>
        <v>0</v>
      </c>
      <c r="C12" s="77">
        <f>IF($D12="","",VLOOKUP($D12,'Lista TG(S)'!$A$9:$J$72,8))</f>
        <v>0</v>
      </c>
      <c r="D12" s="92">
        <v>4</v>
      </c>
      <c r="E12" s="73" t="str">
        <f>IF($D12="","",VLOOKUP($D12,'Lista TG(S)'!$A$9:$J$72,10))</f>
        <v>PODKOWIŃSKA, Monika</v>
      </c>
      <c r="F12" s="4"/>
      <c r="G12" s="95" t="str">
        <f>IF($D12="","",VLOOKUP($D12,'Lista TG(S)'!$A$9:$J$72,4))</f>
        <v>TUKS Nortenis P-ków</v>
      </c>
      <c r="H12" s="100"/>
      <c r="I12" s="7"/>
      <c r="J12" s="101"/>
      <c r="K12" s="74" t="s">
        <v>100</v>
      </c>
      <c r="L12" s="227">
        <f>IF(OR(J11="a",J11="as"),J10,IF(OR(J11="b",J11="bs"),J14,))</f>
        <v>1</v>
      </c>
      <c r="M12" s="228">
        <f>IF(OR(J11="a",J11="as"),J14,IF(OR(J11="b",J11="bs"),J10,))</f>
        <v>8</v>
      </c>
      <c r="N12" s="4"/>
      <c r="O12" s="4"/>
      <c r="P12" s="4"/>
      <c r="Q12" s="4"/>
      <c r="R12" s="73" t="str">
        <f>IF($D12="","",VLOOKUP($D12,'Lista TG(S)'!$A$9:$J$72,2))</f>
        <v>PODKOWIŃSKA</v>
      </c>
      <c r="S12" s="4"/>
      <c r="T12" s="4"/>
      <c r="U12" s="4"/>
    </row>
    <row r="13" spans="1:21" ht="12" customHeight="1">
      <c r="A13" s="78"/>
      <c r="B13" s="79"/>
      <c r="C13" s="79"/>
      <c r="D13" s="91"/>
      <c r="E13" s="74"/>
      <c r="F13" s="70"/>
      <c r="G13" s="93"/>
      <c r="H13" s="98" t="s">
        <v>95</v>
      </c>
      <c r="I13" s="103" t="str">
        <f>UPPER(IF(OR(H13="a",H13="as"),R12,IF(OR(H13="b",H13="bs"),R14,)))</f>
        <v>CHAMCZYK</v>
      </c>
      <c r="J13" s="99"/>
      <c r="K13" s="7"/>
      <c r="L13" s="101"/>
      <c r="M13" s="4"/>
      <c r="N13" s="4"/>
      <c r="O13" s="4"/>
      <c r="P13" s="4"/>
      <c r="Q13" s="4"/>
      <c r="R13" s="97"/>
      <c r="S13" s="4"/>
      <c r="T13" s="4"/>
      <c r="U13" s="4"/>
    </row>
    <row r="14" spans="1:21" ht="12" customHeight="1">
      <c r="A14" s="80">
        <v>4</v>
      </c>
      <c r="B14" s="81">
        <f>IF($D14="","",VLOOKUP($D14,'Lista TG(S)'!$A$9:$J$72,7))</f>
        <v>0</v>
      </c>
      <c r="C14" s="81">
        <f>IF($D14="","",VLOOKUP($D14,'Lista TG(S)'!$A$9:$J$72,8))</f>
        <v>0</v>
      </c>
      <c r="D14" s="92">
        <v>8</v>
      </c>
      <c r="E14" s="75" t="str">
        <f>IF($D14="","",VLOOKUP($D14,'Lista TG(S)'!$A$9:$J$72,10))</f>
        <v>CHAMCZYK, Dominika</v>
      </c>
      <c r="F14" s="8"/>
      <c r="G14" s="94" t="str">
        <f>IF($D14="","",VLOOKUP($D14,'Lista TG(S)'!$A$9:$J$72,4))</f>
        <v>Champions Team P-ków</v>
      </c>
      <c r="H14" s="99"/>
      <c r="I14" s="73" t="s">
        <v>96</v>
      </c>
      <c r="J14" s="229">
        <f>IF(OR(H13="a",H13="as"),D12,IF(OR(H13="b",H13="bs"),D14,))</f>
        <v>8</v>
      </c>
      <c r="K14" s="230">
        <f>IF(OR(H13="a",H13="as"),D14,IF(OR(H13="b",H13="bs"),D12,))</f>
        <v>4</v>
      </c>
      <c r="L14" s="101"/>
      <c r="M14" s="4"/>
      <c r="N14" s="4"/>
      <c r="O14" s="4"/>
      <c r="P14" s="4"/>
      <c r="Q14" s="4"/>
      <c r="R14" s="73" t="str">
        <f>IF($D14="","",VLOOKUP($D14,'Lista TG(S)'!$A$9:$J$72,2))</f>
        <v>CHAMCZYK</v>
      </c>
      <c r="S14" s="4"/>
      <c r="T14" s="4"/>
      <c r="U14" s="4"/>
    </row>
    <row r="15" spans="1:21" ht="12" customHeight="1">
      <c r="A15" s="76"/>
      <c r="B15" s="21"/>
      <c r="C15" s="21"/>
      <c r="D15" s="77"/>
      <c r="E15" s="73"/>
      <c r="F15" s="4"/>
      <c r="G15" s="95"/>
      <c r="H15" s="100"/>
      <c r="I15" s="4"/>
      <c r="J15" s="100"/>
      <c r="K15" s="7"/>
      <c r="L15" s="101" t="s">
        <v>98</v>
      </c>
      <c r="M15" s="103" t="str">
        <f>UPPER(IF(OR(L15="a",L15="as"),K11,IF(OR(L15="b",L15="bs"),K19,)))</f>
        <v>ŚWICIAK</v>
      </c>
      <c r="N15" s="7"/>
      <c r="O15" s="4"/>
      <c r="P15" s="4"/>
      <c r="Q15" s="4"/>
      <c r="R15" s="97"/>
      <c r="S15" s="4"/>
      <c r="T15" s="4"/>
      <c r="U15" s="4"/>
    </row>
    <row r="16" spans="1:21" ht="12" customHeight="1">
      <c r="A16" s="83">
        <v>5</v>
      </c>
      <c r="B16" s="77">
        <f>IF($D16="","",VLOOKUP($D16,'Lista TG(S)'!$A$9:$J$72,7))</f>
        <v>0</v>
      </c>
      <c r="C16" s="77">
        <f>IF($D16="","",VLOOKUP($D16,'Lista TG(S)'!$A$9:$J$72,8))</f>
        <v>0</v>
      </c>
      <c r="D16" s="92">
        <v>5</v>
      </c>
      <c r="E16" s="73" t="str">
        <f>IF($D16="","",VLOOKUP($D16,'Lista TG(S)'!$A$9:$J$72,10))</f>
        <v>FRANKOWSKA, Monika</v>
      </c>
      <c r="F16" s="82"/>
      <c r="G16" s="95" t="str">
        <f>IF($D16="","",VLOOKUP($D16,'Lista TG(S)'!$A$9:$J$72,4))</f>
        <v>TUKS Kozica P-ków</v>
      </c>
      <c r="H16" s="100"/>
      <c r="I16" s="4"/>
      <c r="J16" s="100"/>
      <c r="K16" s="7"/>
      <c r="L16" s="101"/>
      <c r="M16" s="74" t="s">
        <v>111</v>
      </c>
      <c r="N16" s="229">
        <f>IF(OR(L15="a",L15="as"),L12,IF(OR(L15="b",L15="bs"),L20,))</f>
        <v>2</v>
      </c>
      <c r="O16" s="230">
        <f>IF(OR(L15="a",L15="as"),L20,IF(OR(L15="b",L15="bs"),L12,))</f>
        <v>1</v>
      </c>
      <c r="P16" s="4"/>
      <c r="Q16" s="4"/>
      <c r="R16" s="73" t="str">
        <f>IF($D16="","",VLOOKUP($D16,'Lista TG(S)'!$A$9:$J$72,2))</f>
        <v>FRANKOWSKA</v>
      </c>
      <c r="S16" s="4"/>
      <c r="T16" s="4"/>
      <c r="U16" s="4"/>
    </row>
    <row r="17" spans="1:21" ht="12" customHeight="1">
      <c r="A17" s="78"/>
      <c r="B17" s="79"/>
      <c r="C17" s="79"/>
      <c r="D17" s="91"/>
      <c r="E17" s="74"/>
      <c r="F17" s="70"/>
      <c r="G17" s="93"/>
      <c r="H17" s="98" t="s">
        <v>95</v>
      </c>
      <c r="I17" s="103" t="str">
        <f>UPPER(IF(OR(H17="a",H17="as"),R16,IF(OR(H17="b",H17="bs"),R18,)))</f>
        <v>JANKOWSKA</v>
      </c>
      <c r="J17" s="100"/>
      <c r="K17" s="7"/>
      <c r="L17" s="101"/>
      <c r="M17" s="7"/>
      <c r="N17" s="7"/>
      <c r="O17" s="7"/>
      <c r="P17" s="4"/>
      <c r="Q17" s="4"/>
      <c r="R17" s="97"/>
      <c r="S17" s="4"/>
      <c r="T17" s="4"/>
      <c r="U17" s="4"/>
    </row>
    <row r="18" spans="1:21" ht="12" customHeight="1">
      <c r="A18" s="80">
        <v>6</v>
      </c>
      <c r="B18" s="81">
        <f>IF($D18="","",VLOOKUP($D18,'Lista TG(S)'!$A$9:$J$72,7))</f>
        <v>0</v>
      </c>
      <c r="C18" s="81">
        <f>IF($D18="","",VLOOKUP($D18,'Lista TG(S)'!$A$9:$J$72,8))</f>
        <v>187</v>
      </c>
      <c r="D18" s="92">
        <v>3</v>
      </c>
      <c r="E18" s="75" t="str">
        <f>IF($D18="","",VLOOKUP($D18,'Lista TG(S)'!$A$9:$J$72,10))</f>
        <v>JANKOWSKA, Zuzanna</v>
      </c>
      <c r="F18" s="8"/>
      <c r="G18" s="94" t="str">
        <f>IF($D18="","",VLOOKUP($D18,'Lista TG(S)'!$A$9:$J$72,4))</f>
        <v>UKT Radość 90 W-wa</v>
      </c>
      <c r="H18" s="99"/>
      <c r="I18" s="74" t="s">
        <v>97</v>
      </c>
      <c r="J18" s="227">
        <f>IF(OR(H17="a",H17="as"),D16,IF(OR(H17="b",H17="bs"),D18,))</f>
        <v>3</v>
      </c>
      <c r="K18" s="228">
        <f>IF(OR(H17="a",H17="as"),D18,IF(OR(H17="b",H17="bs"),D16,))</f>
        <v>5</v>
      </c>
      <c r="L18" s="101"/>
      <c r="M18" s="7"/>
      <c r="N18" s="7"/>
      <c r="O18" s="7"/>
      <c r="P18" s="4"/>
      <c r="Q18" s="4"/>
      <c r="R18" s="73" t="str">
        <f>IF($D18="","",VLOOKUP($D18,'Lista TG(S)'!$A$9:$J$72,2))</f>
        <v>JANKOWSKA</v>
      </c>
      <c r="S18" s="4"/>
      <c r="T18" s="4"/>
      <c r="U18" s="4"/>
    </row>
    <row r="19" spans="1:21" ht="12" customHeight="1">
      <c r="A19" s="76"/>
      <c r="B19" s="21"/>
      <c r="C19" s="21"/>
      <c r="D19" s="77"/>
      <c r="E19" s="73"/>
      <c r="F19" s="4"/>
      <c r="G19" s="95"/>
      <c r="H19" s="100"/>
      <c r="I19" s="7"/>
      <c r="J19" s="101" t="s">
        <v>98</v>
      </c>
      <c r="K19" s="103" t="str">
        <f>UPPER(IF(OR(J19="a",J19="as"),I17,IF(OR(J19="b",J19="bs"),I21,)))</f>
        <v>ŚWICIAK</v>
      </c>
      <c r="L19" s="99"/>
      <c r="M19" s="7"/>
      <c r="N19" s="7"/>
      <c r="O19" s="7"/>
      <c r="P19" s="4"/>
      <c r="Q19" s="4"/>
      <c r="R19" s="97"/>
      <c r="S19" s="4"/>
      <c r="T19" s="4"/>
      <c r="U19" s="4"/>
    </row>
    <row r="20" spans="1:21" ht="12" customHeight="1">
      <c r="A20" s="76">
        <v>7</v>
      </c>
      <c r="B20" s="77">
        <f>IF($D20="","",VLOOKUP($D20,'Lista TG(S)'!$A$9:$J$72,7))</f>
        <v>0</v>
      </c>
      <c r="C20" s="77">
        <f>IF($D20="","",VLOOKUP($D20,'Lista TG(S)'!$A$9:$J$72,8))</f>
        <v>0</v>
      </c>
      <c r="D20" s="92">
        <v>6</v>
      </c>
      <c r="E20" s="73" t="str">
        <f>IF($D20="","",VLOOKUP($D20,'Lista TG(S)'!$A$9:$J$72,10))</f>
        <v>SZYMAŃCZYK, Beata</v>
      </c>
      <c r="F20" s="4"/>
      <c r="G20" s="95" t="str">
        <f>IF($D20="","",VLOOKUP($D20,'Lista TG(S)'!$A$9:$J$72,4))</f>
        <v>TUKS Kozica P-ków</v>
      </c>
      <c r="H20" s="100"/>
      <c r="I20" s="7"/>
      <c r="J20" s="101"/>
      <c r="K20" s="73" t="s">
        <v>110</v>
      </c>
      <c r="L20" s="229">
        <f>IF(OR(J19="a",J19="as"),J18,IF(OR(J19="b",J19="bs"),J22,))</f>
        <v>2</v>
      </c>
      <c r="M20" s="230">
        <f>IF(OR(J19="a",J19="as"),J22,IF(OR(J19="b",J19="bs"),J18,))</f>
        <v>3</v>
      </c>
      <c r="N20" s="7"/>
      <c r="O20" s="7"/>
      <c r="P20" s="4"/>
      <c r="Q20" s="4"/>
      <c r="R20" s="73" t="str">
        <f>IF($D20="","",VLOOKUP($D20,'Lista TG(S)'!$A$9:$J$72,2))</f>
        <v>SZYMAŃCZYK</v>
      </c>
      <c r="S20" s="4"/>
      <c r="T20" s="4"/>
      <c r="U20" s="4"/>
    </row>
    <row r="21" spans="1:21" ht="12" customHeight="1">
      <c r="A21" s="78"/>
      <c r="B21" s="79"/>
      <c r="C21" s="79"/>
      <c r="D21" s="91"/>
      <c r="E21" s="74"/>
      <c r="F21" s="70"/>
      <c r="G21" s="93"/>
      <c r="H21" s="98" t="s">
        <v>98</v>
      </c>
      <c r="I21" s="103" t="str">
        <f>UPPER(IF(OR(H21="a",H21="as"),R20,IF(OR(H21="b",H21="bs"),R22,)))</f>
        <v>ŚWICIAK</v>
      </c>
      <c r="J21" s="99"/>
      <c r="K21" s="4"/>
      <c r="L21" s="100"/>
      <c r="M21" s="7"/>
      <c r="N21" s="7"/>
      <c r="O21" s="7"/>
      <c r="P21" s="4"/>
      <c r="Q21" s="4"/>
      <c r="R21" s="97"/>
      <c r="S21" s="4"/>
      <c r="T21" s="4"/>
      <c r="U21" s="4"/>
    </row>
    <row r="22" spans="1:21" ht="12" customHeight="1">
      <c r="A22" s="80">
        <v>8</v>
      </c>
      <c r="B22" s="87">
        <f>IF($D22="","",VLOOKUP($D22,'Lista TG(S)'!$A$9:$J$72,7))</f>
        <v>0</v>
      </c>
      <c r="C22" s="87">
        <f>IF($D22="","",VLOOKUP($D22,'Lista TG(S)'!$A$9:$J$72,8))</f>
        <v>80</v>
      </c>
      <c r="D22" s="90">
        <v>2</v>
      </c>
      <c r="E22" s="88" t="str">
        <f>IF($D22="","",VLOOKUP($D22,'Lista TG(S)'!$A$9:$J$72,10))</f>
        <v>ŚWICIAK, Katarzyna</v>
      </c>
      <c r="F22" s="89"/>
      <c r="G22" s="71" t="str">
        <f>IF($D22="","",VLOOKUP($D22,'Lista TG(S)'!$A$9:$J$72,4))</f>
        <v>UKS Tenis SP 41 Łódź</v>
      </c>
      <c r="H22" s="99"/>
      <c r="I22" s="73" t="s">
        <v>99</v>
      </c>
      <c r="J22" s="229">
        <f>IF(OR(H21="a",H21="as"),D20,IF(OR(H21="b",H21="bs"),D22,))</f>
        <v>2</v>
      </c>
      <c r="K22" s="230">
        <f>IF(OR(H21="a",H21="as"),D22,IF(OR(H21="b",H21="bs"),D20,))</f>
        <v>6</v>
      </c>
      <c r="L22" s="100"/>
      <c r="M22" s="7"/>
      <c r="N22" s="7"/>
      <c r="O22" s="7"/>
      <c r="P22" s="4"/>
      <c r="Q22" s="4"/>
      <c r="R22" s="73" t="str">
        <f>IF($D22="","",VLOOKUP($D22,'Lista TG(S)'!$A$9:$J$72,2))</f>
        <v>ŚWICIAK</v>
      </c>
      <c r="S22" s="4"/>
      <c r="T22" s="4"/>
      <c r="U22" s="4"/>
    </row>
    <row r="23" spans="1:21" ht="12" customHeight="1">
      <c r="A23" s="76"/>
      <c r="B23" s="21"/>
      <c r="C23" s="21"/>
      <c r="D23" s="77"/>
      <c r="E23" s="73"/>
      <c r="F23" s="4"/>
      <c r="G23" s="95"/>
      <c r="H23" s="100"/>
      <c r="I23" s="4"/>
      <c r="J23" s="100"/>
      <c r="K23" s="72"/>
      <c r="L23" s="100"/>
      <c r="M23" s="7"/>
      <c r="N23" s="110"/>
      <c r="O23" s="104">
        <f>UPPER(IF(OR(N23="a",N23="as"),M15,IF(OR(N23="b",N23="bs"),M31,)))</f>
      </c>
      <c r="P23" s="4"/>
      <c r="Q23" s="4"/>
      <c r="R23" s="97"/>
      <c r="S23" s="4"/>
      <c r="T23" s="4"/>
      <c r="U23" s="4"/>
    </row>
    <row r="24" spans="1:21" ht="12" customHeight="1">
      <c r="A24" s="118"/>
      <c r="B24" s="113"/>
      <c r="C24" s="113"/>
      <c r="D24" s="116"/>
      <c r="E24" s="111"/>
      <c r="F24" s="115"/>
      <c r="G24" s="114"/>
      <c r="H24" s="110"/>
      <c r="I24" s="7"/>
      <c r="J24" s="110"/>
      <c r="K24" s="7"/>
      <c r="L24" s="110"/>
      <c r="M24" s="7"/>
      <c r="N24" s="7"/>
      <c r="O24" s="111"/>
      <c r="P24" s="7"/>
      <c r="Q24" s="7"/>
      <c r="R24" s="111"/>
      <c r="S24" s="7"/>
      <c r="T24" s="7"/>
      <c r="U24" s="7"/>
    </row>
    <row r="25" spans="1:21" ht="12" customHeight="1">
      <c r="A25" s="105"/>
      <c r="B25" s="112"/>
      <c r="C25" s="112"/>
      <c r="D25" s="113"/>
      <c r="E25" s="111"/>
      <c r="F25" s="7"/>
      <c r="G25" s="114"/>
      <c r="H25" s="110"/>
      <c r="I25" s="104"/>
      <c r="J25" s="110"/>
      <c r="K25" s="7"/>
      <c r="L25" s="110"/>
      <c r="M25" s="7"/>
      <c r="N25" s="7"/>
      <c r="O25" s="7"/>
      <c r="P25" s="7"/>
      <c r="Q25" s="7"/>
      <c r="R25" s="115"/>
      <c r="S25" s="7"/>
      <c r="T25" s="7"/>
      <c r="U25" s="7"/>
    </row>
    <row r="26" spans="1:21" ht="12" customHeight="1">
      <c r="A26" s="105"/>
      <c r="B26" s="113"/>
      <c r="C26" s="113"/>
      <c r="D26" s="116"/>
      <c r="E26" s="111"/>
      <c r="F26" s="7"/>
      <c r="G26" s="114"/>
      <c r="H26" s="110"/>
      <c r="I26" s="111"/>
      <c r="J26" s="110"/>
      <c r="K26" s="7"/>
      <c r="L26" s="110"/>
      <c r="M26" s="7"/>
      <c r="N26" s="7"/>
      <c r="O26" s="7"/>
      <c r="P26" s="7"/>
      <c r="Q26" s="7"/>
      <c r="R26" s="111"/>
      <c r="S26" s="7"/>
      <c r="T26" s="7"/>
      <c r="U26" s="7"/>
    </row>
    <row r="27" spans="1:21" ht="12" customHeight="1">
      <c r="A27" s="105"/>
      <c r="B27" s="112"/>
      <c r="C27" s="112"/>
      <c r="D27" s="113"/>
      <c r="E27" s="111"/>
      <c r="F27" s="7"/>
      <c r="G27" s="114"/>
      <c r="H27" s="110"/>
      <c r="I27" s="7"/>
      <c r="J27" s="110"/>
      <c r="K27" s="104"/>
      <c r="L27" s="110"/>
      <c r="M27" s="7"/>
      <c r="N27" s="7"/>
      <c r="O27" s="7"/>
      <c r="P27" s="7"/>
      <c r="Q27" s="7"/>
      <c r="R27" s="115"/>
      <c r="S27" s="7"/>
      <c r="T27" s="7"/>
      <c r="U27" s="7"/>
    </row>
    <row r="28" spans="1:21" ht="12" customHeight="1">
      <c r="A28" s="105"/>
      <c r="B28" s="113"/>
      <c r="C28" s="113"/>
      <c r="D28" s="116"/>
      <c r="E28" s="111"/>
      <c r="F28" s="7"/>
      <c r="G28" s="114"/>
      <c r="H28" s="110"/>
      <c r="I28" s="7"/>
      <c r="J28" s="110"/>
      <c r="K28" s="111"/>
      <c r="L28" s="110"/>
      <c r="M28" s="7"/>
      <c r="N28" s="7"/>
      <c r="O28" s="7"/>
      <c r="P28" s="7"/>
      <c r="Q28" s="7"/>
      <c r="R28" s="111"/>
      <c r="S28" s="7"/>
      <c r="T28" s="7"/>
      <c r="U28" s="7"/>
    </row>
    <row r="29" spans="1:21" ht="12" customHeight="1">
      <c r="A29" s="105"/>
      <c r="B29" s="112"/>
      <c r="C29" s="112"/>
      <c r="D29" s="113"/>
      <c r="E29" s="111"/>
      <c r="F29" s="7"/>
      <c r="G29" s="114"/>
      <c r="H29" s="110"/>
      <c r="I29" s="104"/>
      <c r="J29" s="110"/>
      <c r="K29" s="7"/>
      <c r="L29" s="110"/>
      <c r="M29" s="7"/>
      <c r="N29" s="7"/>
      <c r="O29" s="7"/>
      <c r="P29" s="7"/>
      <c r="Q29" s="7"/>
      <c r="R29" s="115"/>
      <c r="S29" s="7"/>
      <c r="T29" s="7"/>
      <c r="U29" s="7"/>
    </row>
    <row r="30" spans="1:21" ht="12" customHeight="1">
      <c r="A30" s="105"/>
      <c r="B30" s="106"/>
      <c r="C30" s="106"/>
      <c r="D30" s="106"/>
      <c r="E30" s="107"/>
      <c r="F30" s="108"/>
      <c r="G30" s="109"/>
      <c r="H30" s="110"/>
      <c r="I30" s="111"/>
      <c r="J30" s="110"/>
      <c r="K30" s="7"/>
      <c r="L30" s="110"/>
      <c r="M30" s="7"/>
      <c r="N30" s="7"/>
      <c r="O30" s="7"/>
      <c r="P30" s="7"/>
      <c r="Q30" s="7"/>
      <c r="R30" s="111"/>
      <c r="S30" s="7"/>
      <c r="T30" s="7"/>
      <c r="U30" s="7"/>
    </row>
    <row r="31" spans="1:21" ht="12" customHeight="1">
      <c r="A31" s="105"/>
      <c r="B31" s="112"/>
      <c r="C31" s="112"/>
      <c r="D31" s="113"/>
      <c r="E31" s="111"/>
      <c r="F31" s="7"/>
      <c r="G31" s="114"/>
      <c r="H31" s="110"/>
      <c r="I31" s="7"/>
      <c r="J31" s="110"/>
      <c r="K31" s="7"/>
      <c r="L31" s="110"/>
      <c r="M31" s="104"/>
      <c r="N31" s="7"/>
      <c r="O31" s="7"/>
      <c r="P31" s="7"/>
      <c r="Q31" s="7"/>
      <c r="R31" s="115"/>
      <c r="S31" s="7"/>
      <c r="T31" s="7"/>
      <c r="U31" s="7"/>
    </row>
    <row r="32" spans="1:21" ht="12" customHeight="1">
      <c r="A32" s="105"/>
      <c r="B32" s="113"/>
      <c r="C32" s="113"/>
      <c r="D32" s="116"/>
      <c r="E32" s="111"/>
      <c r="F32" s="7"/>
      <c r="G32" s="114"/>
      <c r="H32" s="110"/>
      <c r="I32" s="7"/>
      <c r="J32" s="110"/>
      <c r="K32" s="7"/>
      <c r="L32" s="110"/>
      <c r="M32" s="111"/>
      <c r="N32" s="7"/>
      <c r="O32" s="7"/>
      <c r="P32" s="7"/>
      <c r="Q32" s="7"/>
      <c r="R32" s="111"/>
      <c r="S32" s="7"/>
      <c r="T32" s="7"/>
      <c r="U32" s="7"/>
    </row>
    <row r="33" spans="1:21" ht="12" customHeight="1">
      <c r="A33" s="105"/>
      <c r="B33" s="112"/>
      <c r="C33" s="112"/>
      <c r="D33" s="113"/>
      <c r="E33" s="111"/>
      <c r="F33" s="7"/>
      <c r="G33" s="114"/>
      <c r="H33" s="110"/>
      <c r="I33" s="104"/>
      <c r="J33" s="110"/>
      <c r="K33" s="7"/>
      <c r="L33" s="110"/>
      <c r="M33" s="7"/>
      <c r="N33" s="7"/>
      <c r="O33" s="7"/>
      <c r="P33" s="7"/>
      <c r="Q33" s="7"/>
      <c r="R33" s="115"/>
      <c r="S33" s="7"/>
      <c r="T33" s="7"/>
      <c r="U33" s="7"/>
    </row>
    <row r="34" spans="1:21" ht="12" customHeight="1">
      <c r="A34" s="105"/>
      <c r="B34" s="113"/>
      <c r="C34" s="113"/>
      <c r="D34" s="116"/>
      <c r="E34" s="111"/>
      <c r="F34" s="7"/>
      <c r="G34" s="114"/>
      <c r="H34" s="110"/>
      <c r="I34" s="111"/>
      <c r="J34" s="110"/>
      <c r="K34" s="7"/>
      <c r="L34" s="110"/>
      <c r="M34" s="7"/>
      <c r="N34" s="7"/>
      <c r="O34" s="7"/>
      <c r="P34" s="7"/>
      <c r="Q34" s="7"/>
      <c r="R34" s="111"/>
      <c r="S34" s="7"/>
      <c r="T34" s="7"/>
      <c r="U34" s="7"/>
    </row>
    <row r="35" spans="1:21" ht="12" customHeight="1">
      <c r="A35" s="105"/>
      <c r="B35" s="112"/>
      <c r="C35" s="112"/>
      <c r="D35" s="113"/>
      <c r="E35" s="111"/>
      <c r="F35" s="7"/>
      <c r="G35" s="114"/>
      <c r="H35" s="110"/>
      <c r="I35" s="7"/>
      <c r="J35" s="110"/>
      <c r="K35" s="104"/>
      <c r="L35" s="110"/>
      <c r="M35" s="7"/>
      <c r="N35" s="7"/>
      <c r="O35" s="7"/>
      <c r="P35" s="7"/>
      <c r="Q35" s="7"/>
      <c r="R35" s="115"/>
      <c r="S35" s="7"/>
      <c r="T35" s="7"/>
      <c r="U35" s="7"/>
    </row>
    <row r="36" spans="1:21" ht="12" customHeight="1">
      <c r="A36" s="105"/>
      <c r="B36" s="113"/>
      <c r="C36" s="113"/>
      <c r="D36" s="116"/>
      <c r="E36" s="111"/>
      <c r="F36" s="7"/>
      <c r="G36" s="114"/>
      <c r="H36" s="110"/>
      <c r="I36" s="7"/>
      <c r="J36" s="110"/>
      <c r="K36" s="111"/>
      <c r="L36" s="110"/>
      <c r="M36" s="7"/>
      <c r="N36" s="7"/>
      <c r="O36" s="7"/>
      <c r="P36" s="7"/>
      <c r="Q36" s="7"/>
      <c r="R36" s="111"/>
      <c r="S36" s="7"/>
      <c r="T36" s="7"/>
      <c r="U36" s="7"/>
    </row>
    <row r="37" spans="1:21" ht="12" customHeight="1">
      <c r="A37" s="105"/>
      <c r="B37" s="112"/>
      <c r="C37" s="112"/>
      <c r="D37" s="113"/>
      <c r="E37" s="111"/>
      <c r="F37" s="7"/>
      <c r="G37" s="114"/>
      <c r="H37" s="110"/>
      <c r="I37" s="104"/>
      <c r="J37" s="110"/>
      <c r="K37" s="7"/>
      <c r="L37" s="110"/>
      <c r="M37" s="7"/>
      <c r="N37" s="7"/>
      <c r="O37" s="7"/>
      <c r="P37" s="7"/>
      <c r="Q37" s="7"/>
      <c r="R37" s="115"/>
      <c r="S37" s="7"/>
      <c r="T37" s="7"/>
      <c r="U37" s="7"/>
    </row>
    <row r="38" spans="1:21" ht="12" customHeight="1">
      <c r="A38" s="105"/>
      <c r="B38" s="106"/>
      <c r="C38" s="106"/>
      <c r="D38" s="106"/>
      <c r="E38" s="107"/>
      <c r="F38" s="108"/>
      <c r="G38" s="109"/>
      <c r="H38" s="119"/>
      <c r="I38" s="111"/>
      <c r="J38" s="110"/>
      <c r="K38" s="7"/>
      <c r="L38" s="110"/>
      <c r="M38" s="7"/>
      <c r="N38" s="7"/>
      <c r="O38" s="7"/>
      <c r="P38" s="7"/>
      <c r="Q38" s="7"/>
      <c r="R38" s="111"/>
      <c r="S38" s="7"/>
      <c r="T38" s="7"/>
      <c r="U38" s="7"/>
    </row>
    <row r="39" spans="1:21" ht="12" customHeight="1">
      <c r="A39" s="105"/>
      <c r="B39" s="113"/>
      <c r="C39" s="113"/>
      <c r="D39" s="116"/>
      <c r="E39" s="111"/>
      <c r="F39" s="7"/>
      <c r="G39" s="114"/>
      <c r="H39" s="110"/>
      <c r="I39" s="111"/>
      <c r="J39" s="110"/>
      <c r="K39" s="7"/>
      <c r="L39" s="110"/>
      <c r="M39" s="7"/>
      <c r="N39" s="7"/>
      <c r="O39" s="7"/>
      <c r="P39" s="7"/>
      <c r="Q39" s="7"/>
      <c r="R39" s="111"/>
      <c r="S39" s="7"/>
      <c r="T39" s="7"/>
      <c r="U39" s="7"/>
    </row>
    <row r="40" spans="1:21" ht="12" customHeight="1">
      <c r="A40" s="105"/>
      <c r="B40" s="112"/>
      <c r="C40" s="112"/>
      <c r="D40" s="113"/>
      <c r="E40" s="111"/>
      <c r="F40" s="7"/>
      <c r="G40" s="114"/>
      <c r="H40" s="110"/>
      <c r="I40" s="7"/>
      <c r="J40" s="110"/>
      <c r="K40" s="104"/>
      <c r="L40" s="110"/>
      <c r="M40" s="7"/>
      <c r="N40" s="7"/>
      <c r="O40" s="7"/>
      <c r="P40" s="7"/>
      <c r="Q40" s="7"/>
      <c r="R40" s="115"/>
      <c r="S40" s="7"/>
      <c r="T40" s="7"/>
      <c r="U40" s="7"/>
    </row>
    <row r="41" spans="1:21" ht="12" customHeight="1">
      <c r="A41" s="105"/>
      <c r="B41" s="113"/>
      <c r="C41" s="113"/>
      <c r="D41" s="116"/>
      <c r="E41" s="111"/>
      <c r="F41" s="7"/>
      <c r="G41" s="114"/>
      <c r="H41" s="110"/>
      <c r="I41" s="7"/>
      <c r="J41" s="110"/>
      <c r="K41" s="111"/>
      <c r="L41" s="110"/>
      <c r="M41" s="7"/>
      <c r="N41" s="7"/>
      <c r="O41" s="7"/>
      <c r="P41" s="7"/>
      <c r="Q41" s="7"/>
      <c r="R41" s="111"/>
      <c r="S41" s="7"/>
      <c r="T41" s="7"/>
      <c r="U41" s="7"/>
    </row>
    <row r="42" spans="1:21" ht="12" customHeight="1">
      <c r="A42" s="105"/>
      <c r="B42" s="112"/>
      <c r="C42" s="112"/>
      <c r="D42" s="113"/>
      <c r="E42" s="111"/>
      <c r="F42" s="7"/>
      <c r="G42" s="114"/>
      <c r="H42" s="110"/>
      <c r="I42" s="104"/>
      <c r="J42" s="110"/>
      <c r="K42" s="7"/>
      <c r="L42" s="110"/>
      <c r="M42" s="7"/>
      <c r="N42" s="7"/>
      <c r="O42" s="7"/>
      <c r="P42" s="7"/>
      <c r="Q42" s="7"/>
      <c r="R42" s="115"/>
      <c r="S42" s="7"/>
      <c r="T42" s="7"/>
      <c r="U42" s="7"/>
    </row>
    <row r="43" spans="1:21" ht="12" customHeight="1">
      <c r="A43" s="105"/>
      <c r="B43" s="113"/>
      <c r="C43" s="113"/>
      <c r="D43" s="116"/>
      <c r="E43" s="111"/>
      <c r="F43" s="7"/>
      <c r="G43" s="114"/>
      <c r="H43" s="110"/>
      <c r="I43" s="111"/>
      <c r="J43" s="110"/>
      <c r="K43" s="7"/>
      <c r="L43" s="110"/>
      <c r="M43" s="7"/>
      <c r="N43" s="7"/>
      <c r="O43" s="7"/>
      <c r="P43" s="7"/>
      <c r="Q43" s="7"/>
      <c r="R43" s="111"/>
      <c r="S43" s="7"/>
      <c r="T43" s="7"/>
      <c r="U43" s="7"/>
    </row>
    <row r="44" spans="1:21" ht="12" customHeight="1">
      <c r="A44" s="105"/>
      <c r="B44" s="112"/>
      <c r="C44" s="112"/>
      <c r="D44" s="113"/>
      <c r="E44" s="111"/>
      <c r="F44" s="7"/>
      <c r="G44" s="114"/>
      <c r="H44" s="110"/>
      <c r="I44" s="7"/>
      <c r="J44" s="110"/>
      <c r="K44" s="7"/>
      <c r="L44" s="110"/>
      <c r="M44" s="104"/>
      <c r="N44" s="7"/>
      <c r="O44" s="7"/>
      <c r="P44" s="7"/>
      <c r="Q44" s="7"/>
      <c r="R44" s="115"/>
      <c r="S44" s="7"/>
      <c r="T44" s="7"/>
      <c r="U44" s="7"/>
    </row>
    <row r="45" spans="1:21" ht="12" customHeight="1">
      <c r="A45" s="105"/>
      <c r="B45" s="113"/>
      <c r="C45" s="113"/>
      <c r="D45" s="116"/>
      <c r="E45" s="111"/>
      <c r="F45" s="7"/>
      <c r="G45" s="114"/>
      <c r="H45" s="110"/>
      <c r="I45" s="7"/>
      <c r="J45" s="110"/>
      <c r="K45" s="7"/>
      <c r="L45" s="110"/>
      <c r="M45" s="111"/>
      <c r="N45" s="7"/>
      <c r="O45" s="7"/>
      <c r="P45" s="7"/>
      <c r="Q45" s="7"/>
      <c r="R45" s="111"/>
      <c r="S45" s="7"/>
      <c r="T45" s="7"/>
      <c r="U45" s="7"/>
    </row>
    <row r="46" spans="1:21" ht="12" customHeight="1">
      <c r="A46" s="105"/>
      <c r="B46" s="112"/>
      <c r="C46" s="112"/>
      <c r="D46" s="113"/>
      <c r="E46" s="111"/>
      <c r="F46" s="7"/>
      <c r="G46" s="114"/>
      <c r="H46" s="110"/>
      <c r="I46" s="104"/>
      <c r="J46" s="110"/>
      <c r="K46" s="7"/>
      <c r="L46" s="110"/>
      <c r="M46" s="7"/>
      <c r="N46" s="7"/>
      <c r="O46" s="7"/>
      <c r="P46" s="7"/>
      <c r="Q46" s="7"/>
      <c r="R46" s="115"/>
      <c r="S46" s="7"/>
      <c r="T46" s="7"/>
      <c r="U46" s="4"/>
    </row>
    <row r="47" spans="1:21" ht="12" customHeight="1">
      <c r="A47" s="105"/>
      <c r="B47" s="113"/>
      <c r="C47" s="113"/>
      <c r="D47" s="116"/>
      <c r="E47" s="111"/>
      <c r="F47" s="7"/>
      <c r="G47" s="114"/>
      <c r="H47" s="110"/>
      <c r="I47" s="111"/>
      <c r="J47" s="110"/>
      <c r="K47" s="7"/>
      <c r="L47" s="110"/>
      <c r="M47" s="7"/>
      <c r="N47" s="7"/>
      <c r="O47" s="7"/>
      <c r="P47" s="7"/>
      <c r="Q47" s="7"/>
      <c r="R47" s="111"/>
      <c r="S47" s="7"/>
      <c r="T47" s="7"/>
      <c r="U47" s="4"/>
    </row>
    <row r="48" spans="1:21" ht="12" customHeight="1">
      <c r="A48" s="105"/>
      <c r="B48" s="112"/>
      <c r="C48" s="112"/>
      <c r="D48" s="113"/>
      <c r="E48" s="111"/>
      <c r="F48" s="7"/>
      <c r="G48" s="114"/>
      <c r="H48" s="110"/>
      <c r="I48" s="7"/>
      <c r="J48" s="110"/>
      <c r="K48" s="104"/>
      <c r="L48" s="110"/>
      <c r="M48" s="7"/>
      <c r="N48" s="7"/>
      <c r="O48" s="7"/>
      <c r="P48" s="7"/>
      <c r="Q48" s="7"/>
      <c r="R48" s="115"/>
      <c r="S48" s="7"/>
      <c r="T48" s="7"/>
      <c r="U48" s="4"/>
    </row>
    <row r="49" spans="1:21" ht="12" customHeight="1">
      <c r="A49" s="105"/>
      <c r="B49" s="113"/>
      <c r="C49" s="113"/>
      <c r="D49" s="116"/>
      <c r="E49" s="111"/>
      <c r="F49" s="7"/>
      <c r="G49" s="114"/>
      <c r="H49" s="110"/>
      <c r="I49" s="7"/>
      <c r="J49" s="110"/>
      <c r="K49" s="111"/>
      <c r="L49" s="110"/>
      <c r="M49" s="7"/>
      <c r="N49" s="7"/>
      <c r="O49" s="7"/>
      <c r="P49" s="7"/>
      <c r="Q49" s="7"/>
      <c r="R49" s="111"/>
      <c r="S49" s="7"/>
      <c r="T49" s="7"/>
      <c r="U49" s="4"/>
    </row>
    <row r="50" spans="1:21" ht="12" customHeight="1">
      <c r="A50" s="105"/>
      <c r="B50" s="112"/>
      <c r="C50" s="112"/>
      <c r="D50" s="113"/>
      <c r="E50" s="111"/>
      <c r="F50" s="7"/>
      <c r="G50" s="114"/>
      <c r="H50" s="110"/>
      <c r="I50" s="104"/>
      <c r="J50" s="110"/>
      <c r="K50" s="7"/>
      <c r="L50" s="110"/>
      <c r="M50" s="7"/>
      <c r="N50" s="7"/>
      <c r="O50" s="7"/>
      <c r="P50" s="7"/>
      <c r="Q50" s="7"/>
      <c r="R50" s="115"/>
      <c r="S50" s="7"/>
      <c r="T50" s="7"/>
      <c r="U50" s="4"/>
    </row>
    <row r="51" spans="1:21" ht="12" customHeight="1">
      <c r="A51" s="105"/>
      <c r="B51" s="106"/>
      <c r="C51" s="106"/>
      <c r="D51" s="106"/>
      <c r="E51" s="107"/>
      <c r="F51" s="108"/>
      <c r="G51" s="109"/>
      <c r="H51" s="110"/>
      <c r="I51" s="111"/>
      <c r="J51" s="110"/>
      <c r="K51" s="7"/>
      <c r="L51" s="110"/>
      <c r="M51" s="7"/>
      <c r="N51" s="7"/>
      <c r="O51" s="7"/>
      <c r="P51" s="7"/>
      <c r="Q51" s="7"/>
      <c r="R51" s="111"/>
      <c r="S51" s="7"/>
      <c r="T51" s="7"/>
      <c r="U51" s="4"/>
    </row>
    <row r="52" spans="1:21" ht="12" customHeight="1">
      <c r="A52" s="105"/>
      <c r="B52" s="112"/>
      <c r="C52" s="112"/>
      <c r="D52" s="113"/>
      <c r="E52" s="111"/>
      <c r="F52" s="7"/>
      <c r="G52" s="114"/>
      <c r="H52" s="110"/>
      <c r="I52" s="7"/>
      <c r="J52" s="110"/>
      <c r="K52" s="7"/>
      <c r="L52" s="110"/>
      <c r="M52" s="7"/>
      <c r="N52" s="110"/>
      <c r="O52" s="117"/>
      <c r="P52" s="7"/>
      <c r="Q52" s="7"/>
      <c r="R52" s="115"/>
      <c r="S52" s="7"/>
      <c r="T52" s="7"/>
      <c r="U52" s="4"/>
    </row>
    <row r="53" spans="1:21" ht="12" customHeight="1">
      <c r="A53" s="105"/>
      <c r="B53" s="106"/>
      <c r="C53" s="106"/>
      <c r="D53" s="106"/>
      <c r="E53" s="107"/>
      <c r="F53" s="108"/>
      <c r="G53" s="109"/>
      <c r="H53" s="110"/>
      <c r="I53" s="7"/>
      <c r="J53" s="110"/>
      <c r="K53" s="7"/>
      <c r="L53" s="110"/>
      <c r="M53" s="7"/>
      <c r="N53" s="7"/>
      <c r="O53" s="117"/>
      <c r="P53" s="7"/>
      <c r="Q53" s="7"/>
      <c r="R53" s="111"/>
      <c r="S53" s="7"/>
      <c r="T53" s="7"/>
      <c r="U53" s="4"/>
    </row>
    <row r="54" spans="1:21" ht="12" customHeight="1">
      <c r="A54" s="105"/>
      <c r="B54" s="113"/>
      <c r="C54" s="113"/>
      <c r="D54" s="116"/>
      <c r="E54" s="111"/>
      <c r="F54" s="7"/>
      <c r="G54" s="114"/>
      <c r="H54" s="110"/>
      <c r="I54" s="7"/>
      <c r="J54" s="110"/>
      <c r="K54" s="111"/>
      <c r="L54" s="7"/>
      <c r="M54" s="7"/>
      <c r="N54" s="7"/>
      <c r="O54" s="7"/>
      <c r="P54" s="7"/>
      <c r="Q54" s="7"/>
      <c r="R54" s="111"/>
      <c r="S54" s="7"/>
      <c r="T54" s="7"/>
      <c r="U54" s="4"/>
    </row>
    <row r="55" spans="1:21" ht="12" customHeight="1">
      <c r="A55" s="105"/>
      <c r="B55" s="112"/>
      <c r="C55" s="112"/>
      <c r="D55" s="113"/>
      <c r="E55" s="111"/>
      <c r="F55" s="7"/>
      <c r="G55" s="114"/>
      <c r="H55" s="110"/>
      <c r="I55" s="104"/>
      <c r="J55" s="110"/>
      <c r="K55" s="7"/>
      <c r="L55" s="7"/>
      <c r="M55" s="7"/>
      <c r="N55" s="7"/>
      <c r="O55" s="7"/>
      <c r="P55" s="7"/>
      <c r="Q55" s="7"/>
      <c r="R55" s="115"/>
      <c r="S55" s="7"/>
      <c r="T55" s="7"/>
      <c r="U55" s="4"/>
    </row>
    <row r="56" spans="1:21" ht="12" customHeight="1">
      <c r="A56" s="105"/>
      <c r="B56" s="106"/>
      <c r="C56" s="106"/>
      <c r="D56" s="106"/>
      <c r="E56" s="107"/>
      <c r="F56" s="108"/>
      <c r="G56" s="109"/>
      <c r="H56" s="110"/>
      <c r="I56" s="111"/>
      <c r="J56" s="7"/>
      <c r="K56" s="7"/>
      <c r="L56" s="7"/>
      <c r="M56" s="7"/>
      <c r="N56" s="7"/>
      <c r="O56" s="7"/>
      <c r="P56" s="7"/>
      <c r="Q56" s="7"/>
      <c r="R56" s="111"/>
      <c r="S56" s="7"/>
      <c r="T56" s="7"/>
      <c r="U56" s="4"/>
    </row>
    <row r="57" spans="1:21" ht="12" customHeight="1">
      <c r="A57" s="4"/>
      <c r="B57" s="4"/>
      <c r="C57" s="4"/>
      <c r="D57" s="4"/>
      <c r="E57" s="4"/>
      <c r="F57" s="4"/>
      <c r="G57" s="4"/>
      <c r="H57" s="4"/>
      <c r="I57" s="4"/>
      <c r="J57" s="4"/>
      <c r="K57" s="4"/>
      <c r="L57" s="4"/>
      <c r="M57" s="4"/>
      <c r="N57" s="4"/>
      <c r="O57" s="4"/>
      <c r="P57" s="4"/>
      <c r="Q57" s="4"/>
      <c r="R57" s="4"/>
      <c r="S57" s="4"/>
      <c r="T57" s="4"/>
      <c r="U57" s="4"/>
    </row>
    <row r="58" spans="1:21" ht="9" customHeight="1">
      <c r="A58" s="124"/>
      <c r="B58" s="125"/>
      <c r="C58" s="125"/>
      <c r="D58" s="126" t="s">
        <v>29</v>
      </c>
      <c r="E58" s="125"/>
      <c r="F58" s="125"/>
      <c r="G58" s="125"/>
      <c r="H58" s="125"/>
      <c r="I58" s="128" t="s">
        <v>27</v>
      </c>
      <c r="J58" s="126"/>
      <c r="K58" s="128" t="s">
        <v>28</v>
      </c>
      <c r="L58" s="126"/>
      <c r="M58" s="127" t="s">
        <v>26</v>
      </c>
      <c r="N58" s="129"/>
      <c r="O58" s="139"/>
      <c r="P58" s="102"/>
      <c r="Q58" s="4"/>
      <c r="R58" s="85"/>
      <c r="S58" s="4"/>
      <c r="T58" s="4"/>
      <c r="U58" s="4"/>
    </row>
    <row r="59" spans="1:21" ht="9" customHeight="1">
      <c r="A59" s="131"/>
      <c r="B59" s="132"/>
      <c r="C59" s="132"/>
      <c r="D59" s="253" t="s">
        <v>92</v>
      </c>
      <c r="E59" s="253"/>
      <c r="F59" s="132"/>
      <c r="G59" s="132"/>
      <c r="H59" s="111">
        <v>1</v>
      </c>
      <c r="I59" s="111"/>
      <c r="J59" s="111"/>
      <c r="K59" s="111"/>
      <c r="L59" s="111">
        <v>1</v>
      </c>
      <c r="M59" s="111" t="str">
        <f>IF(VLOOKUP($L59,'Lista TG(S)'!$A$9:$J$72,8)&gt;0,VLOOKUP($L59,'Lista TG(S)'!$A$9:$J$72,10),"")</f>
        <v>KUSIDEŁ, Magdalena</v>
      </c>
      <c r="N59" s="111"/>
      <c r="O59" s="140"/>
      <c r="P59" s="102"/>
      <c r="Q59" s="4"/>
      <c r="R59" s="4"/>
      <c r="S59" s="4"/>
      <c r="T59" s="4"/>
      <c r="U59" s="4"/>
    </row>
    <row r="60" spans="1:21" ht="9" customHeight="1">
      <c r="A60" s="131"/>
      <c r="B60" s="132"/>
      <c r="C60" s="132"/>
      <c r="D60" s="253"/>
      <c r="E60" s="253"/>
      <c r="F60" s="132"/>
      <c r="G60" s="132"/>
      <c r="H60" s="111">
        <v>2</v>
      </c>
      <c r="I60" s="111"/>
      <c r="J60" s="111"/>
      <c r="K60" s="111"/>
      <c r="L60" s="111">
        <v>2</v>
      </c>
      <c r="M60" s="111" t="str">
        <f>IF(VLOOKUP($L60,'Lista TG(S)'!$A$9:$J$72,8)&gt;0,VLOOKUP($L60,'Lista TG(S)'!$A$9:$J$72,10),"")</f>
        <v>ŚWICIAK, Katarzyna</v>
      </c>
      <c r="N60" s="111"/>
      <c r="O60" s="140"/>
      <c r="P60" s="102"/>
      <c r="Q60" s="4"/>
      <c r="R60" s="4"/>
      <c r="S60" s="4"/>
      <c r="T60" s="4"/>
      <c r="U60" s="4"/>
    </row>
    <row r="61" spans="1:21" ht="9" customHeight="1">
      <c r="A61" s="131"/>
      <c r="B61" s="132"/>
      <c r="C61" s="132"/>
      <c r="D61" s="132" t="s">
        <v>30</v>
      </c>
      <c r="E61" s="132"/>
      <c r="F61" s="132"/>
      <c r="G61" s="132"/>
      <c r="H61" s="111"/>
      <c r="I61" s="111"/>
      <c r="J61" s="111"/>
      <c r="K61" s="111"/>
      <c r="L61" s="111"/>
      <c r="M61" s="111"/>
      <c r="N61" s="111"/>
      <c r="O61" s="140"/>
      <c r="P61" s="102"/>
      <c r="Q61" s="4"/>
      <c r="R61" s="4"/>
      <c r="S61" s="4"/>
      <c r="T61" s="4"/>
      <c r="U61" s="4"/>
    </row>
    <row r="62" spans="1:21" ht="9" customHeight="1">
      <c r="A62" s="134"/>
      <c r="B62" s="132"/>
      <c r="C62" s="132"/>
      <c r="D62" s="113">
        <v>1</v>
      </c>
      <c r="E62" s="111" t="s">
        <v>90</v>
      </c>
      <c r="F62" s="132"/>
      <c r="G62" s="132"/>
      <c r="H62" s="111"/>
      <c r="I62" s="111"/>
      <c r="J62" s="111"/>
      <c r="K62" s="111"/>
      <c r="L62" s="111"/>
      <c r="M62" s="111"/>
      <c r="N62" s="111"/>
      <c r="O62" s="140"/>
      <c r="P62" s="102"/>
      <c r="Q62" s="4"/>
      <c r="R62" s="4"/>
      <c r="S62" s="4"/>
      <c r="T62" s="4"/>
      <c r="U62" s="4"/>
    </row>
    <row r="63" spans="1:21" ht="9" customHeight="1">
      <c r="A63" s="134"/>
      <c r="B63" s="132"/>
      <c r="C63" s="132"/>
      <c r="D63" s="113">
        <v>2</v>
      </c>
      <c r="E63" s="111" t="s">
        <v>91</v>
      </c>
      <c r="F63" s="132"/>
      <c r="G63" s="132"/>
      <c r="H63" s="111"/>
      <c r="I63" s="111"/>
      <c r="J63" s="111"/>
      <c r="K63" s="111"/>
      <c r="L63" s="111"/>
      <c r="M63" s="111"/>
      <c r="N63" s="111"/>
      <c r="O63" s="140"/>
      <c r="P63" s="102"/>
      <c r="Q63" s="4"/>
      <c r="R63" s="4"/>
      <c r="S63" s="4"/>
      <c r="T63" s="4"/>
      <c r="U63" s="4"/>
    </row>
    <row r="64" spans="1:21" ht="9" customHeight="1">
      <c r="A64" s="131"/>
      <c r="B64" s="132"/>
      <c r="C64" s="132"/>
      <c r="D64" s="132" t="s">
        <v>31</v>
      </c>
      <c r="E64" s="132"/>
      <c r="F64" s="132"/>
      <c r="G64" s="132"/>
      <c r="H64" s="111"/>
      <c r="I64" s="111"/>
      <c r="J64" s="111"/>
      <c r="K64" s="111"/>
      <c r="L64" s="111"/>
      <c r="M64" s="111"/>
      <c r="N64" s="111"/>
      <c r="O64" s="140"/>
      <c r="P64" s="102"/>
      <c r="Q64" s="4"/>
      <c r="R64" s="4"/>
      <c r="S64" s="4"/>
      <c r="T64" s="4"/>
      <c r="U64" s="4"/>
    </row>
    <row r="65" spans="1:21" ht="9" customHeight="1">
      <c r="A65" s="131"/>
      <c r="B65" s="132"/>
      <c r="C65" s="132"/>
      <c r="D65" s="111"/>
      <c r="E65" s="111"/>
      <c r="F65" s="132"/>
      <c r="G65" s="132"/>
      <c r="H65" s="111"/>
      <c r="I65" s="111"/>
      <c r="J65" s="111"/>
      <c r="K65" s="111"/>
      <c r="L65" s="111"/>
      <c r="M65" s="111"/>
      <c r="N65" s="111"/>
      <c r="O65" s="140"/>
      <c r="P65" s="102"/>
      <c r="Q65" s="4"/>
      <c r="R65" s="4"/>
      <c r="S65" s="4"/>
      <c r="T65" s="4"/>
      <c r="U65" s="4"/>
    </row>
    <row r="66" spans="1:21" ht="9" customHeight="1">
      <c r="A66" s="131"/>
      <c r="B66" s="132"/>
      <c r="C66" s="132"/>
      <c r="D66" s="111"/>
      <c r="E66" s="135" t="str">
        <f>Tytuł!$C$14</f>
        <v>Wiesław Kozica</v>
      </c>
      <c r="F66" s="132"/>
      <c r="G66" s="132"/>
      <c r="H66" s="111"/>
      <c r="I66" s="111"/>
      <c r="J66" s="111"/>
      <c r="K66" s="111"/>
      <c r="L66" s="111"/>
      <c r="M66" s="111"/>
      <c r="N66" s="111"/>
      <c r="O66" s="140"/>
      <c r="P66" s="102"/>
      <c r="Q66" s="4"/>
      <c r="R66" s="4"/>
      <c r="S66" s="4"/>
      <c r="T66" s="4"/>
      <c r="U66" s="4"/>
    </row>
    <row r="67" spans="1:21" ht="9" customHeight="1">
      <c r="A67" s="136"/>
      <c r="B67" s="137"/>
      <c r="C67" s="137"/>
      <c r="D67" s="137"/>
      <c r="E67" s="137"/>
      <c r="F67" s="137"/>
      <c r="G67" s="137"/>
      <c r="H67" s="137"/>
      <c r="I67" s="137"/>
      <c r="J67" s="137"/>
      <c r="K67" s="137"/>
      <c r="L67" s="137"/>
      <c r="M67" s="137"/>
      <c r="N67" s="137"/>
      <c r="O67" s="138"/>
      <c r="P67" s="4"/>
      <c r="Q67" s="4"/>
      <c r="R67" s="4"/>
      <c r="S67" s="4"/>
      <c r="T67" s="4"/>
      <c r="U67" s="4"/>
    </row>
    <row r="68" spans="1:21" ht="12.75">
      <c r="A68" s="4"/>
      <c r="B68" s="4"/>
      <c r="C68" s="4"/>
      <c r="D68" s="4"/>
      <c r="E68" s="4"/>
      <c r="F68" s="4"/>
      <c r="G68" s="4"/>
      <c r="H68" s="4"/>
      <c r="I68" s="4"/>
      <c r="J68" s="4"/>
      <c r="K68" s="4"/>
      <c r="L68" s="4"/>
      <c r="M68" s="4"/>
      <c r="N68" s="4"/>
      <c r="O68" s="4"/>
      <c r="P68" s="4"/>
      <c r="Q68" s="4"/>
      <c r="R68" s="4"/>
      <c r="S68" s="4"/>
      <c r="T68" s="4"/>
      <c r="U68" s="4"/>
    </row>
    <row r="69" spans="1:21" ht="12.75">
      <c r="A69" s="4"/>
      <c r="B69" s="4"/>
      <c r="C69" s="4"/>
      <c r="D69" s="4"/>
      <c r="E69" s="4"/>
      <c r="F69" s="4"/>
      <c r="G69" s="4"/>
      <c r="H69" s="4"/>
      <c r="I69" s="4"/>
      <c r="J69" s="4"/>
      <c r="K69" s="4"/>
      <c r="L69" s="4"/>
      <c r="M69" s="4"/>
      <c r="N69" s="4"/>
      <c r="O69" s="4"/>
      <c r="P69" s="4"/>
      <c r="Q69" s="4"/>
      <c r="R69" s="4"/>
      <c r="S69" s="4"/>
      <c r="T69" s="4"/>
      <c r="U69" s="4"/>
    </row>
    <row r="70" spans="1:21" ht="12.75">
      <c r="A70" s="4"/>
      <c r="B70" s="4"/>
      <c r="C70" s="4"/>
      <c r="D70" s="4"/>
      <c r="E70" s="4"/>
      <c r="F70" s="4"/>
      <c r="G70" s="4"/>
      <c r="H70" s="4"/>
      <c r="I70" s="4"/>
      <c r="J70" s="4"/>
      <c r="K70" s="4"/>
      <c r="L70" s="4"/>
      <c r="M70" s="4"/>
      <c r="N70" s="4"/>
      <c r="O70" s="4"/>
      <c r="P70" s="4"/>
      <c r="Q70" s="4"/>
      <c r="R70" s="4"/>
      <c r="S70" s="4"/>
      <c r="T70" s="4"/>
      <c r="U70" s="4"/>
    </row>
    <row r="71" spans="1:21" ht="12.75">
      <c r="A71" s="4"/>
      <c r="B71" s="4"/>
      <c r="C71" s="4"/>
      <c r="D71" s="4"/>
      <c r="E71" s="4"/>
      <c r="F71" s="4"/>
      <c r="G71" s="4"/>
      <c r="H71" s="4"/>
      <c r="I71" s="4"/>
      <c r="J71" s="4"/>
      <c r="K71" s="4"/>
      <c r="L71" s="4"/>
      <c r="M71" s="4"/>
      <c r="N71" s="4"/>
      <c r="O71" s="4"/>
      <c r="P71" s="4"/>
      <c r="Q71" s="4"/>
      <c r="R71" s="4"/>
      <c r="S71" s="4"/>
      <c r="T71" s="4"/>
      <c r="U71" s="4"/>
    </row>
    <row r="72" spans="1:21" ht="12.75">
      <c r="A72" s="4"/>
      <c r="B72" s="4"/>
      <c r="C72" s="4"/>
      <c r="D72" s="4"/>
      <c r="E72" s="4"/>
      <c r="F72" s="4"/>
      <c r="G72" s="4"/>
      <c r="H72" s="4"/>
      <c r="I72" s="4"/>
      <c r="J72" s="4"/>
      <c r="K72" s="4"/>
      <c r="L72" s="4"/>
      <c r="M72" s="4"/>
      <c r="N72" s="4"/>
      <c r="O72" s="4"/>
      <c r="P72" s="4"/>
      <c r="Q72" s="4"/>
      <c r="R72" s="4"/>
      <c r="S72" s="4"/>
      <c r="T72" s="4"/>
      <c r="U72" s="4"/>
    </row>
    <row r="73" spans="1:21" ht="12.75">
      <c r="A73" s="4"/>
      <c r="B73" s="4"/>
      <c r="C73" s="4"/>
      <c r="D73" s="4"/>
      <c r="E73" s="4"/>
      <c r="F73" s="4"/>
      <c r="G73" s="4"/>
      <c r="H73" s="4"/>
      <c r="I73" s="4"/>
      <c r="J73" s="4"/>
      <c r="K73" s="4"/>
      <c r="L73" s="4"/>
      <c r="M73" s="4"/>
      <c r="N73" s="4"/>
      <c r="O73" s="4"/>
      <c r="P73" s="4"/>
      <c r="Q73" s="4"/>
      <c r="R73" s="4"/>
      <c r="S73" s="4"/>
      <c r="T73" s="4"/>
      <c r="U73" s="4"/>
    </row>
    <row r="74" spans="1:21" ht="12.75">
      <c r="A74" s="4"/>
      <c r="B74" s="4"/>
      <c r="C74" s="4"/>
      <c r="D74" s="4"/>
      <c r="E74" s="4"/>
      <c r="F74" s="4"/>
      <c r="G74" s="4"/>
      <c r="H74" s="4"/>
      <c r="I74" s="4"/>
      <c r="J74" s="4"/>
      <c r="K74" s="4"/>
      <c r="L74" s="4"/>
      <c r="M74" s="4"/>
      <c r="N74" s="4"/>
      <c r="O74" s="4"/>
      <c r="P74" s="4"/>
      <c r="Q74" s="4"/>
      <c r="R74" s="4"/>
      <c r="S74" s="4"/>
      <c r="T74" s="4"/>
      <c r="U74" s="4"/>
    </row>
    <row r="75" spans="1:21" ht="12.75">
      <c r="A75" s="4"/>
      <c r="B75" s="4"/>
      <c r="C75" s="4"/>
      <c r="D75" s="4"/>
      <c r="E75" s="4"/>
      <c r="F75" s="4"/>
      <c r="G75" s="4"/>
      <c r="H75" s="4"/>
      <c r="I75" s="4"/>
      <c r="J75" s="4"/>
      <c r="K75" s="4"/>
      <c r="L75" s="4"/>
      <c r="M75" s="4"/>
      <c r="N75" s="4"/>
      <c r="O75" s="4"/>
      <c r="P75" s="4"/>
      <c r="Q75" s="4"/>
      <c r="R75" s="4"/>
      <c r="S75" s="4"/>
      <c r="T75" s="4"/>
      <c r="U75" s="4"/>
    </row>
    <row r="76" spans="1:21" ht="12.75">
      <c r="A76" s="4"/>
      <c r="B76" s="4"/>
      <c r="C76" s="4"/>
      <c r="D76" s="4"/>
      <c r="E76" s="4"/>
      <c r="F76" s="4"/>
      <c r="G76" s="4"/>
      <c r="H76" s="4"/>
      <c r="I76" s="4"/>
      <c r="J76" s="4"/>
      <c r="K76" s="4"/>
      <c r="L76" s="4"/>
      <c r="M76" s="4"/>
      <c r="N76" s="4"/>
      <c r="O76" s="4"/>
      <c r="P76" s="4"/>
      <c r="Q76" s="4"/>
      <c r="R76" s="4"/>
      <c r="S76" s="4"/>
      <c r="T76" s="4"/>
      <c r="U76" s="4"/>
    </row>
  </sheetData>
  <mergeCells count="1">
    <mergeCell ref="D59:E60"/>
  </mergeCells>
  <conditionalFormatting sqref="I9 I13 I17 I21 I25 I29 I33 I37 I42 I46 I50 I55 K11 K19 K27 K35 K40 K48 M15 M31 M44 O23 O52:O53">
    <cfRule type="expression" priority="1" dxfId="0" stopIfTrue="1">
      <formula>H9="as"</formula>
    </cfRule>
    <cfRule type="expression" priority="2" dxfId="0" stopIfTrue="1">
      <formula>H9="bs"</formula>
    </cfRule>
  </conditionalFormatting>
  <printOptions/>
  <pageMargins left="0.3" right="0.35433070866141736" top="0.23" bottom="0.3937007874015748"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L80"/>
  <sheetViews>
    <sheetView showZeros="0" workbookViewId="0" topLeftCell="A1">
      <selection activeCell="A1" sqref="A1"/>
    </sheetView>
  </sheetViews>
  <sheetFormatPr defaultColWidth="9.140625" defaultRowHeight="12.75"/>
  <cols>
    <col min="1" max="1" width="5.7109375" style="0" customWidth="1"/>
    <col min="2" max="2" width="2.851562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7" t="str">
        <f>Tytuł!C10</f>
        <v>MP UKS 2005</v>
      </c>
      <c r="B1" s="17"/>
      <c r="C1" s="4"/>
      <c r="D1" s="4"/>
      <c r="E1" s="18" t="s">
        <v>17</v>
      </c>
      <c r="F1" s="11" t="str">
        <f>Tytuł!$C$14</f>
        <v>Wiesław Kozica</v>
      </c>
      <c r="G1" s="4"/>
      <c r="H1" s="4"/>
      <c r="I1" s="4"/>
      <c r="J1" s="4"/>
      <c r="K1" s="4"/>
      <c r="L1" s="4"/>
    </row>
    <row r="2" spans="1:12" ht="12.75">
      <c r="A2" s="4"/>
      <c r="B2" s="4"/>
      <c r="C2" s="4"/>
      <c r="D2" s="4"/>
      <c r="E2" s="18" t="s">
        <v>4</v>
      </c>
      <c r="F2" s="11" t="str">
        <f>Tytuł!$G$10</f>
        <v>MŁODZICZKI</v>
      </c>
      <c r="G2" s="4"/>
      <c r="H2" s="4"/>
      <c r="I2" s="4"/>
      <c r="J2" s="4"/>
      <c r="K2" s="4"/>
      <c r="L2" s="4"/>
    </row>
    <row r="3" spans="1:12" ht="12.75">
      <c r="A3" s="18"/>
      <c r="B3" s="18"/>
      <c r="C3" s="18"/>
      <c r="D3" s="4"/>
      <c r="E3" s="18" t="s">
        <v>5</v>
      </c>
      <c r="F3" s="11" t="str">
        <f>Tytuł!$G$12</f>
        <v>Piotrków Trybunalski</v>
      </c>
      <c r="G3" s="19"/>
      <c r="H3" s="4"/>
      <c r="I3" s="4"/>
      <c r="J3" s="4"/>
      <c r="K3" s="4"/>
      <c r="L3" s="4"/>
    </row>
    <row r="4" spans="1:12" ht="12.75">
      <c r="A4" s="18"/>
      <c r="B4" s="18"/>
      <c r="C4" s="182" t="s">
        <v>53</v>
      </c>
      <c r="D4" s="181"/>
      <c r="E4" s="18" t="s">
        <v>6</v>
      </c>
      <c r="F4" s="11" t="str">
        <f>Tytuł!$G$14</f>
        <v>02-05.09.2005</v>
      </c>
      <c r="G4" s="19"/>
      <c r="H4" s="4"/>
      <c r="I4" s="4"/>
      <c r="J4" s="4"/>
      <c r="K4" s="4"/>
      <c r="L4" s="4"/>
    </row>
    <row r="5" spans="1:12" ht="12.75">
      <c r="A5" s="4"/>
      <c r="B5" s="4"/>
      <c r="C5" s="11"/>
      <c r="D5" s="4"/>
      <c r="E5" s="4"/>
      <c r="F5" s="4"/>
      <c r="G5" s="4"/>
      <c r="H5" s="4"/>
      <c r="I5" s="4"/>
      <c r="J5" s="4"/>
      <c r="K5" s="4"/>
      <c r="L5" s="4"/>
    </row>
    <row r="6" spans="1:12" ht="15">
      <c r="A6" s="20" t="s">
        <v>49</v>
      </c>
      <c r="B6" s="20"/>
      <c r="C6" s="3"/>
      <c r="D6" s="66"/>
      <c r="E6" s="3"/>
      <c r="F6" s="3"/>
      <c r="G6" s="3"/>
      <c r="H6" s="3"/>
      <c r="I6" s="4"/>
      <c r="J6" s="4"/>
      <c r="K6" s="4"/>
      <c r="L6" s="4"/>
    </row>
    <row r="7" spans="1:12" ht="13.5" thickBot="1">
      <c r="A7" s="235" t="s">
        <v>19</v>
      </c>
      <c r="B7" s="4"/>
      <c r="C7" s="4"/>
      <c r="D7" s="4"/>
      <c r="E7" s="4"/>
      <c r="F7" s="4"/>
      <c r="G7" s="4"/>
      <c r="H7" s="4"/>
      <c r="I7" s="4"/>
      <c r="J7" s="4"/>
      <c r="K7" s="4"/>
      <c r="L7" s="4"/>
    </row>
    <row r="8" spans="1:12" ht="19.5" customHeight="1">
      <c r="A8" s="22" t="s">
        <v>50</v>
      </c>
      <c r="B8" s="183" t="s">
        <v>8</v>
      </c>
      <c r="C8" s="23" t="s">
        <v>9</v>
      </c>
      <c r="D8" s="23" t="s">
        <v>10</v>
      </c>
      <c r="E8" s="23" t="s">
        <v>11</v>
      </c>
      <c r="F8" s="23" t="s">
        <v>12</v>
      </c>
      <c r="G8" s="23" t="s">
        <v>13</v>
      </c>
      <c r="H8" s="24" t="s">
        <v>48</v>
      </c>
      <c r="I8" s="4"/>
      <c r="J8" s="4"/>
      <c r="K8" s="4"/>
      <c r="L8" s="4"/>
    </row>
    <row r="9" spans="1:12" ht="19.5" customHeight="1">
      <c r="A9" s="178">
        <v>1</v>
      </c>
      <c r="B9" s="184">
        <f>'8(S)'!N16</f>
        <v>2</v>
      </c>
      <c r="C9" s="25" t="str">
        <f>VLOOKUP(B9,'Lista TG(S)'!$A$9:$F$72,2)</f>
        <v>ŚWICIAK</v>
      </c>
      <c r="D9" s="25" t="str">
        <f>VLOOKUP(B9,'Lista TG(S)'!$A$9:$F$72,3)</f>
        <v>Katarzyna</v>
      </c>
      <c r="E9" s="25" t="str">
        <f>VLOOKUP(B9,'Lista TG(S)'!$A$9:$F$72,4)</f>
        <v>UKS Tenis SP 41 Łódź</v>
      </c>
      <c r="F9" s="29" t="str">
        <f>VLOOKUP(B9,'Lista TG(S)'!$A$9:$F$72,5)</f>
        <v>496/LO</v>
      </c>
      <c r="G9" s="180">
        <f>VLOOKUP(B9,'Lista TG(S)'!$A$9:$F$72,6)</f>
        <v>1992</v>
      </c>
      <c r="H9" s="36">
        <f>IF((D4=1),"180",IF((D4=2),"100",IF((D4=3),"64",IF((D4=4),"48",IF((D4=5),"32","")))))</f>
      </c>
      <c r="I9" s="4"/>
      <c r="J9" s="4"/>
      <c r="K9" s="4"/>
      <c r="L9" s="4"/>
    </row>
    <row r="10" spans="1:12" ht="19.5" customHeight="1">
      <c r="A10" s="179">
        <v>2</v>
      </c>
      <c r="B10" s="185">
        <f>'8(S)'!O16</f>
        <v>1</v>
      </c>
      <c r="C10" s="25" t="str">
        <f>VLOOKUP(B10,'Lista TG(S)'!$A$9:$F$72,2)</f>
        <v>KUSIDEŁ</v>
      </c>
      <c r="D10" s="25" t="str">
        <f>VLOOKUP(B10,'Lista TG(S)'!$A$9:$F$72,3)</f>
        <v>Magdalena</v>
      </c>
      <c r="E10" s="25" t="str">
        <f>VLOOKUP(B10,'Lista TG(S)'!$A$9:$F$72,4)</f>
        <v>UKS Tenis SP 41 Łódź</v>
      </c>
      <c r="F10" s="29" t="str">
        <f>VLOOKUP(B10,'Lista TG(S)'!$A$9:$F$72,5)</f>
        <v>497/LO</v>
      </c>
      <c r="G10" s="180">
        <f>VLOOKUP(B10,'Lista TG(S)'!$A$9:$F$72,6)</f>
        <v>1991</v>
      </c>
      <c r="H10" s="36">
        <f>IF((D4=1),"120",IF((D4=2),"64",IF((D4=3),"48",IF((D4=4),"36",IF((D4=5),"20","")))))</f>
      </c>
      <c r="I10" s="4"/>
      <c r="J10" s="4"/>
      <c r="K10" s="4"/>
      <c r="L10" s="4"/>
    </row>
    <row r="11" spans="1:12" ht="19.5" customHeight="1">
      <c r="A11" s="202" t="s">
        <v>51</v>
      </c>
      <c r="B11" s="185">
        <f>'8(S)'!M12</f>
        <v>8</v>
      </c>
      <c r="C11" s="25" t="str">
        <f>VLOOKUP(B11,'Lista TG(S)'!$A$9:$F$72,2)</f>
        <v>CHAMCZYK</v>
      </c>
      <c r="D11" s="25" t="str">
        <f>VLOOKUP(B11,'Lista TG(S)'!$A$9:$F$72,3)</f>
        <v>Dominika</v>
      </c>
      <c r="E11" s="25" t="str">
        <f>VLOOKUP(B11,'Lista TG(S)'!$A$9:$F$72,4)</f>
        <v>Champions Team P-ków</v>
      </c>
      <c r="F11" s="29">
        <f>VLOOKUP(B11,'Lista TG(S)'!$A$9:$F$72,5)</f>
        <v>0</v>
      </c>
      <c r="G11" s="180">
        <f>VLOOKUP(B11,'Lista TG(S)'!$A$9:$F$72,6)</f>
        <v>1991</v>
      </c>
      <c r="H11" s="36">
        <f>IF((D4=1),"64",IF((D4=2),"48",IF((D4=3),"36",IF((D4=4),"28",IF((D4=5),"16","")))))</f>
      </c>
      <c r="I11" s="4"/>
      <c r="J11" s="4"/>
      <c r="K11" s="4"/>
      <c r="L11" s="4"/>
    </row>
    <row r="12" spans="1:12" ht="19.5" customHeight="1">
      <c r="A12" s="204"/>
      <c r="B12" s="185">
        <f>'8(S)'!M20</f>
        <v>3</v>
      </c>
      <c r="C12" s="25" t="str">
        <f>VLOOKUP(B12,'Lista TG(S)'!$A$9:$F$72,2)</f>
        <v>JANKOWSKA</v>
      </c>
      <c r="D12" s="25" t="str">
        <f>VLOOKUP(B12,'Lista TG(S)'!$A$9:$F$72,3)</f>
        <v>Zuzanna</v>
      </c>
      <c r="E12" s="25" t="str">
        <f>VLOOKUP(B12,'Lista TG(S)'!$A$9:$F$72,4)</f>
        <v>UKT Radość 90 W-wa</v>
      </c>
      <c r="F12" s="29" t="str">
        <f>VLOOKUP(B12,'Lista TG(S)'!$A$9:$F$72,5)</f>
        <v>126/MA</v>
      </c>
      <c r="G12" s="180">
        <f>VLOOKUP(B12,'Lista TG(S)'!$A$9:$F$72,6)</f>
        <v>1991</v>
      </c>
      <c r="H12" s="36">
        <f>IF((D4=1),"64",IF((D4=2),"48",IF((D4=3),"36",IF((D4=4),"28",IF((D4=5),"16","")))))</f>
      </c>
      <c r="I12" s="4"/>
      <c r="J12" s="4"/>
      <c r="K12" s="4"/>
      <c r="L12" s="4"/>
    </row>
    <row r="13" spans="1:12" ht="19.5" customHeight="1">
      <c r="A13" s="202" t="s">
        <v>52</v>
      </c>
      <c r="B13" s="184">
        <f>'8(S)'!K10</f>
        <v>7</v>
      </c>
      <c r="C13" s="25" t="str">
        <f>VLOOKUP(B13,'Lista TG(S)'!$A$9:$F$72,2)</f>
        <v>SUPEŁ</v>
      </c>
      <c r="D13" s="25" t="str">
        <f>VLOOKUP(B13,'Lista TG(S)'!$A$9:$F$72,3)</f>
        <v>Agata</v>
      </c>
      <c r="E13" s="25" t="str">
        <f>VLOOKUP(B13,'Lista TG(S)'!$A$9:$F$72,4)</f>
        <v>TUKS Kozica P-ków</v>
      </c>
      <c r="F13" s="29" t="str">
        <f>VLOOKUP(B13,'Lista TG(S)'!$A$9:$F$72,5)</f>
        <v>1380/LO</v>
      </c>
      <c r="G13" s="180">
        <f>VLOOKUP(B13,'Lista TG(S)'!$A$9:$F$72,6)</f>
        <v>1992</v>
      </c>
      <c r="H13" s="36">
        <f>IF((D4=1),"1",IF((D4=2),"1",IF((D4=3),"1",IF((D4=4),"1",IF((D4=5),"1","")))))</f>
      </c>
      <c r="I13" s="4"/>
      <c r="J13" s="4"/>
      <c r="K13" s="4"/>
      <c r="L13" s="4"/>
    </row>
    <row r="14" spans="1:12" ht="19.5" customHeight="1">
      <c r="A14" s="203"/>
      <c r="B14" s="185">
        <f>'8(S)'!K14</f>
        <v>4</v>
      </c>
      <c r="C14" s="25" t="str">
        <f>VLOOKUP(B14,'Lista TG(S)'!$A$9:$F$72,2)</f>
        <v>PODKOWIŃSKA</v>
      </c>
      <c r="D14" s="25" t="str">
        <f>VLOOKUP(B14,'Lista TG(S)'!$A$9:$F$72,3)</f>
        <v>Monika</v>
      </c>
      <c r="E14" s="25" t="str">
        <f>VLOOKUP(B14,'Lista TG(S)'!$A$9:$F$72,4)</f>
        <v>TUKS Nortenis P-ków</v>
      </c>
      <c r="F14" s="29">
        <f>VLOOKUP(B14,'Lista TG(S)'!$A$9:$F$72,5)</f>
        <v>0</v>
      </c>
      <c r="G14" s="180">
        <f>VLOOKUP(B14,'Lista TG(S)'!$A$9:$F$72,6)</f>
        <v>1992</v>
      </c>
      <c r="H14" s="36">
        <f>IF((D4=1),"1",IF((D4=2),"1",IF((D4=3),"1",IF((D4=4),"1",IF((D4=5),"1","")))))</f>
      </c>
      <c r="I14" s="4"/>
      <c r="J14" s="4"/>
      <c r="K14" s="4"/>
      <c r="L14" s="4"/>
    </row>
    <row r="15" spans="1:12" ht="19.5" customHeight="1">
      <c r="A15" s="203"/>
      <c r="B15" s="185">
        <f>'8(S)'!K18</f>
        <v>5</v>
      </c>
      <c r="C15" s="25" t="str">
        <f>VLOOKUP(B15,'Lista TG(S)'!$A$9:$F$72,2)</f>
        <v>FRANKOWSKA</v>
      </c>
      <c r="D15" s="25" t="str">
        <f>VLOOKUP(B15,'Lista TG(S)'!$A$9:$F$72,3)</f>
        <v>Monika</v>
      </c>
      <c r="E15" s="25" t="str">
        <f>VLOOKUP(B15,'Lista TG(S)'!$A$9:$F$72,4)</f>
        <v>TUKS Kozica P-ków</v>
      </c>
      <c r="F15" s="29">
        <f>VLOOKUP(B15,'Lista TG(S)'!$A$9:$F$72,5)</f>
        <v>0</v>
      </c>
      <c r="G15" s="180">
        <f>VLOOKUP(B15,'Lista TG(S)'!$A$9:$F$72,6)</f>
        <v>1993</v>
      </c>
      <c r="H15" s="36">
        <f>IF((D4=1),"1",IF((D4=2),"1",IF((D4=3),"1",IF((D4=4),"1",IF((D4=5),"1","")))))</f>
      </c>
      <c r="I15" s="4"/>
      <c r="J15" s="4"/>
      <c r="K15" s="4"/>
      <c r="L15" s="4"/>
    </row>
    <row r="16" spans="1:12" ht="19.5" customHeight="1" thickBot="1">
      <c r="A16" s="231"/>
      <c r="B16" s="186">
        <f>'8(S)'!K22</f>
        <v>6</v>
      </c>
      <c r="C16" s="222" t="str">
        <f>VLOOKUP(B16,'Lista TG(S)'!$A$9:$F$72,2)</f>
        <v>SZYMAŃCZYK</v>
      </c>
      <c r="D16" s="222" t="str">
        <f>VLOOKUP(B16,'Lista TG(S)'!$A$9:$F$72,3)</f>
        <v>Beata</v>
      </c>
      <c r="E16" s="222" t="str">
        <f>VLOOKUP(B16,'Lista TG(S)'!$A$9:$F$72,4)</f>
        <v>TUKS Kozica P-ków</v>
      </c>
      <c r="F16" s="223">
        <f>VLOOKUP(B16,'Lista TG(S)'!$A$9:$F$72,5)</f>
        <v>0</v>
      </c>
      <c r="G16" s="224">
        <f>VLOOKUP(B16,'Lista TG(S)'!$A$9:$F$72,6)</f>
        <v>1991</v>
      </c>
      <c r="H16" s="36">
        <f>IF((D4=1),"1",IF((D4=2),"1",IF((D4=3),"1",IF((D4=4),"1",IF((D4=5),"1","")))))</f>
      </c>
      <c r="I16" s="4"/>
      <c r="J16" s="4"/>
      <c r="K16" s="4"/>
      <c r="L16" s="4"/>
    </row>
    <row r="17" spans="1:12" ht="19.5" customHeight="1">
      <c r="A17" s="234"/>
      <c r="B17" s="226"/>
      <c r="C17" s="176"/>
      <c r="D17" s="176"/>
      <c r="E17" s="176"/>
      <c r="F17" s="175"/>
      <c r="G17" s="177"/>
      <c r="H17" s="175"/>
      <c r="I17" s="7"/>
      <c r="J17" s="7"/>
      <c r="K17" s="7"/>
      <c r="L17" s="7"/>
    </row>
    <row r="18" spans="1:12" ht="19.5" customHeight="1">
      <c r="A18" s="232"/>
      <c r="B18" s="221"/>
      <c r="C18" s="170"/>
      <c r="D18" s="170"/>
      <c r="E18" s="170"/>
      <c r="F18" s="168"/>
      <c r="G18" s="173"/>
      <c r="H18" s="168"/>
      <c r="I18" s="7"/>
      <c r="J18" s="7"/>
      <c r="K18" s="7"/>
      <c r="L18" s="7"/>
    </row>
    <row r="19" spans="1:12" ht="19.5" customHeight="1">
      <c r="A19" s="232"/>
      <c r="B19" s="221"/>
      <c r="C19" s="170"/>
      <c r="D19" s="170"/>
      <c r="E19" s="170"/>
      <c r="F19" s="168"/>
      <c r="G19" s="173"/>
      <c r="H19" s="168"/>
      <c r="I19" s="7"/>
      <c r="J19" s="7"/>
      <c r="K19" s="7"/>
      <c r="L19" s="7"/>
    </row>
    <row r="20" spans="1:12" ht="19.5" customHeight="1">
      <c r="A20" s="232"/>
      <c r="B20" s="221"/>
      <c r="C20" s="170"/>
      <c r="D20" s="170"/>
      <c r="E20" s="170"/>
      <c r="F20" s="168"/>
      <c r="G20" s="173"/>
      <c r="H20" s="168"/>
      <c r="I20" s="7"/>
      <c r="J20" s="7"/>
      <c r="K20" s="7"/>
      <c r="L20" s="7"/>
    </row>
    <row r="21" spans="1:12" ht="19.5" customHeight="1">
      <c r="A21" s="232"/>
      <c r="B21" s="221"/>
      <c r="C21" s="170"/>
      <c r="D21" s="170"/>
      <c r="E21" s="170"/>
      <c r="F21" s="168"/>
      <c r="G21" s="173"/>
      <c r="H21" s="168"/>
      <c r="I21" s="7"/>
      <c r="J21" s="7"/>
      <c r="K21" s="7"/>
      <c r="L21" s="7"/>
    </row>
    <row r="22" spans="1:12" ht="19.5" customHeight="1">
      <c r="A22" s="232"/>
      <c r="B22" s="221"/>
      <c r="C22" s="170"/>
      <c r="D22" s="170"/>
      <c r="E22" s="170"/>
      <c r="F22" s="168"/>
      <c r="G22" s="173"/>
      <c r="H22" s="168"/>
      <c r="I22" s="7"/>
      <c r="J22" s="7"/>
      <c r="K22" s="7"/>
      <c r="L22" s="7"/>
    </row>
    <row r="23" spans="1:12" ht="19.5" customHeight="1">
      <c r="A23" s="232"/>
      <c r="B23" s="221"/>
      <c r="C23" s="170"/>
      <c r="D23" s="170"/>
      <c r="E23" s="170"/>
      <c r="F23" s="168"/>
      <c r="G23" s="173"/>
      <c r="H23" s="168"/>
      <c r="I23" s="7"/>
      <c r="J23" s="7"/>
      <c r="K23" s="7"/>
      <c r="L23" s="7"/>
    </row>
    <row r="24" spans="1:12" ht="19.5" customHeight="1">
      <c r="A24" s="232"/>
      <c r="B24" s="221"/>
      <c r="C24" s="170"/>
      <c r="D24" s="170"/>
      <c r="E24" s="170"/>
      <c r="F24" s="168"/>
      <c r="G24" s="173"/>
      <c r="H24" s="168"/>
      <c r="I24" s="7"/>
      <c r="J24" s="7"/>
      <c r="K24" s="7"/>
      <c r="L24" s="7"/>
    </row>
    <row r="25" spans="1:12" ht="19.5" customHeight="1">
      <c r="A25" s="232"/>
      <c r="B25" s="221"/>
      <c r="C25" s="170"/>
      <c r="D25" s="170"/>
      <c r="E25" s="170"/>
      <c r="F25" s="168"/>
      <c r="G25" s="173"/>
      <c r="H25" s="168"/>
      <c r="I25" s="7"/>
      <c r="J25" s="7"/>
      <c r="K25" s="7"/>
      <c r="L25" s="7"/>
    </row>
    <row r="26" spans="1:12" ht="19.5" customHeight="1">
      <c r="A26" s="233"/>
      <c r="B26" s="221"/>
      <c r="C26" s="170"/>
      <c r="D26" s="170"/>
      <c r="E26" s="170"/>
      <c r="F26" s="168"/>
      <c r="G26" s="173"/>
      <c r="H26" s="168"/>
      <c r="I26" s="7"/>
      <c r="J26" s="7"/>
      <c r="K26" s="7"/>
      <c r="L26" s="7"/>
    </row>
    <row r="27" spans="1:12" ht="19.5" customHeight="1">
      <c r="A27" s="233"/>
      <c r="B27" s="221"/>
      <c r="C27" s="170"/>
      <c r="D27" s="170"/>
      <c r="E27" s="170"/>
      <c r="F27" s="168"/>
      <c r="G27" s="173"/>
      <c r="H27" s="168"/>
      <c r="I27" s="7"/>
      <c r="J27" s="7"/>
      <c r="K27" s="7"/>
      <c r="L27" s="7"/>
    </row>
    <row r="28" spans="1:12" ht="19.5" customHeight="1">
      <c r="A28" s="233"/>
      <c r="B28" s="221"/>
      <c r="C28" s="170"/>
      <c r="D28" s="170"/>
      <c r="E28" s="170"/>
      <c r="F28" s="168"/>
      <c r="G28" s="173"/>
      <c r="H28" s="168"/>
      <c r="I28" s="7"/>
      <c r="J28" s="7"/>
      <c r="K28" s="7"/>
      <c r="L28" s="7"/>
    </row>
    <row r="29" spans="1:12" ht="19.5" customHeight="1">
      <c r="A29" s="233"/>
      <c r="B29" s="221"/>
      <c r="C29" s="170"/>
      <c r="D29" s="170"/>
      <c r="E29" s="170"/>
      <c r="F29" s="168"/>
      <c r="G29" s="173"/>
      <c r="H29" s="168"/>
      <c r="I29" s="7"/>
      <c r="J29" s="7"/>
      <c r="K29" s="7"/>
      <c r="L29" s="7"/>
    </row>
    <row r="30" spans="1:12" ht="19.5" customHeight="1">
      <c r="A30" s="233"/>
      <c r="B30" s="221"/>
      <c r="C30" s="170"/>
      <c r="D30" s="170"/>
      <c r="E30" s="170"/>
      <c r="F30" s="168"/>
      <c r="G30" s="173"/>
      <c r="H30" s="168"/>
      <c r="I30" s="7"/>
      <c r="J30" s="7"/>
      <c r="K30" s="7"/>
      <c r="L30" s="7"/>
    </row>
    <row r="31" spans="1:12" ht="19.5" customHeight="1">
      <c r="A31" s="233"/>
      <c r="B31" s="221"/>
      <c r="C31" s="170"/>
      <c r="D31" s="170"/>
      <c r="E31" s="170"/>
      <c r="F31" s="168"/>
      <c r="G31" s="173"/>
      <c r="H31" s="168"/>
      <c r="I31" s="7"/>
      <c r="J31" s="7"/>
      <c r="K31" s="7"/>
      <c r="L31" s="7"/>
    </row>
    <row r="32" spans="1:12" ht="19.5" customHeight="1">
      <c r="A32" s="233"/>
      <c r="B32" s="221"/>
      <c r="C32" s="170"/>
      <c r="D32" s="170"/>
      <c r="E32" s="170"/>
      <c r="F32" s="168"/>
      <c r="G32" s="173"/>
      <c r="H32" s="168"/>
      <c r="I32" s="7"/>
      <c r="J32" s="7"/>
      <c r="K32" s="7"/>
      <c r="L32" s="7"/>
    </row>
    <row r="33" spans="1:12" ht="19.5" customHeight="1">
      <c r="A33" s="233"/>
      <c r="B33" s="221"/>
      <c r="C33" s="170"/>
      <c r="D33" s="170"/>
      <c r="E33" s="170"/>
      <c r="F33" s="168"/>
      <c r="G33" s="173"/>
      <c r="H33" s="168"/>
      <c r="I33" s="7"/>
      <c r="J33" s="7"/>
      <c r="K33" s="7"/>
      <c r="L33" s="7"/>
    </row>
    <row r="34" spans="1:12" ht="19.5" customHeight="1">
      <c r="A34" s="233"/>
      <c r="B34" s="221"/>
      <c r="C34" s="170"/>
      <c r="D34" s="170"/>
      <c r="E34" s="170"/>
      <c r="F34" s="168"/>
      <c r="G34" s="173"/>
      <c r="H34" s="168"/>
      <c r="I34" s="7"/>
      <c r="J34" s="7"/>
      <c r="K34" s="7"/>
      <c r="L34" s="7"/>
    </row>
    <row r="35" spans="1:12" ht="19.5" customHeight="1">
      <c r="A35" s="233"/>
      <c r="B35" s="221"/>
      <c r="C35" s="170"/>
      <c r="D35" s="170"/>
      <c r="E35" s="170"/>
      <c r="F35" s="168"/>
      <c r="G35" s="173"/>
      <c r="H35" s="168"/>
      <c r="I35" s="7"/>
      <c r="J35" s="7"/>
      <c r="K35" s="7"/>
      <c r="L35" s="7"/>
    </row>
    <row r="36" spans="1:12" ht="19.5" customHeight="1">
      <c r="A36" s="233"/>
      <c r="B36" s="221"/>
      <c r="C36" s="170"/>
      <c r="D36" s="170"/>
      <c r="E36" s="170"/>
      <c r="F36" s="168"/>
      <c r="G36" s="173"/>
      <c r="H36" s="168"/>
      <c r="I36" s="7"/>
      <c r="J36" s="7"/>
      <c r="K36" s="7"/>
      <c r="L36" s="7"/>
    </row>
    <row r="37" spans="1:12" ht="19.5" customHeight="1">
      <c r="A37" s="233"/>
      <c r="B37" s="221"/>
      <c r="C37" s="170"/>
      <c r="D37" s="170"/>
      <c r="E37" s="170"/>
      <c r="F37" s="168"/>
      <c r="G37" s="173"/>
      <c r="H37" s="168"/>
      <c r="I37" s="7"/>
      <c r="J37" s="7"/>
      <c r="K37" s="7"/>
      <c r="L37" s="7"/>
    </row>
    <row r="38" spans="1:12" ht="19.5" customHeight="1">
      <c r="A38" s="233"/>
      <c r="B38" s="221"/>
      <c r="C38" s="170"/>
      <c r="D38" s="170"/>
      <c r="E38" s="170"/>
      <c r="F38" s="168"/>
      <c r="G38" s="173"/>
      <c r="H38" s="168"/>
      <c r="I38" s="7"/>
      <c r="J38" s="7"/>
      <c r="K38" s="7"/>
      <c r="L38" s="7"/>
    </row>
    <row r="39" spans="1:12" ht="19.5" customHeight="1">
      <c r="A39" s="233"/>
      <c r="B39" s="221"/>
      <c r="C39" s="170"/>
      <c r="D39" s="170"/>
      <c r="E39" s="170"/>
      <c r="F39" s="168"/>
      <c r="G39" s="173"/>
      <c r="H39" s="168"/>
      <c r="I39" s="7"/>
      <c r="J39" s="7"/>
      <c r="K39" s="7"/>
      <c r="L39" s="7"/>
    </row>
    <row r="40" spans="1:12" ht="19.5" customHeight="1">
      <c r="A40" s="233"/>
      <c r="B40" s="221"/>
      <c r="C40" s="170"/>
      <c r="D40" s="170"/>
      <c r="E40" s="170"/>
      <c r="F40" s="168"/>
      <c r="G40" s="173"/>
      <c r="H40" s="168"/>
      <c r="I40" s="7"/>
      <c r="J40" s="7"/>
      <c r="K40" s="7"/>
      <c r="L40" s="7"/>
    </row>
    <row r="41" spans="1:12" ht="19.5" customHeight="1">
      <c r="A41" s="168"/>
      <c r="B41" s="168"/>
      <c r="C41" s="170"/>
      <c r="D41" s="170"/>
      <c r="E41" s="171"/>
      <c r="F41" s="172"/>
      <c r="G41" s="173"/>
      <c r="H41" s="168"/>
      <c r="I41" s="7"/>
      <c r="J41" s="7"/>
      <c r="K41" s="7"/>
      <c r="L41" s="7"/>
    </row>
    <row r="42" spans="1:12" ht="19.5" customHeight="1">
      <c r="A42" s="168"/>
      <c r="B42" s="168"/>
      <c r="C42" s="170"/>
      <c r="D42" s="170"/>
      <c r="E42" s="171"/>
      <c r="F42" s="172"/>
      <c r="G42" s="173"/>
      <c r="H42" s="168"/>
      <c r="I42" s="7"/>
      <c r="J42" s="7"/>
      <c r="K42" s="7"/>
      <c r="L42" s="7"/>
    </row>
    <row r="43" spans="1:12" ht="19.5" customHeight="1">
      <c r="A43" s="168"/>
      <c r="B43" s="168"/>
      <c r="C43" s="170"/>
      <c r="D43" s="170"/>
      <c r="E43" s="170"/>
      <c r="F43" s="172"/>
      <c r="G43" s="173"/>
      <c r="H43" s="168"/>
      <c r="I43" s="7"/>
      <c r="J43" s="7"/>
      <c r="K43" s="7"/>
      <c r="L43" s="7"/>
    </row>
    <row r="44" spans="1:12" ht="19.5" customHeight="1">
      <c r="A44" s="168"/>
      <c r="B44" s="168"/>
      <c r="C44" s="170"/>
      <c r="D44" s="170"/>
      <c r="E44" s="170"/>
      <c r="F44" s="168"/>
      <c r="G44" s="173"/>
      <c r="H44" s="168"/>
      <c r="I44" s="7"/>
      <c r="J44" s="7"/>
      <c r="K44" s="7"/>
      <c r="L44" s="7"/>
    </row>
    <row r="45" spans="1:12" ht="19.5" customHeight="1">
      <c r="A45" s="168"/>
      <c r="B45" s="168"/>
      <c r="C45" s="170"/>
      <c r="D45" s="170"/>
      <c r="E45" s="171"/>
      <c r="F45" s="168"/>
      <c r="G45" s="173"/>
      <c r="H45" s="168"/>
      <c r="I45" s="7"/>
      <c r="J45" s="7"/>
      <c r="K45" s="7"/>
      <c r="L45" s="7"/>
    </row>
    <row r="46" spans="1:12" ht="19.5" customHeight="1">
      <c r="A46" s="168"/>
      <c r="B46" s="168"/>
      <c r="C46" s="170"/>
      <c r="D46" s="170"/>
      <c r="E46" s="171"/>
      <c r="F46" s="172"/>
      <c r="G46" s="173"/>
      <c r="H46" s="168"/>
      <c r="I46" s="7"/>
      <c r="J46" s="7"/>
      <c r="K46" s="7"/>
      <c r="L46" s="7"/>
    </row>
    <row r="47" spans="1:12" ht="19.5" customHeight="1">
      <c r="A47" s="168"/>
      <c r="B47" s="168"/>
      <c r="C47" s="170"/>
      <c r="D47" s="170"/>
      <c r="E47" s="171"/>
      <c r="F47" s="172"/>
      <c r="G47" s="173"/>
      <c r="H47" s="168"/>
      <c r="I47" s="7"/>
      <c r="J47" s="7"/>
      <c r="K47" s="7"/>
      <c r="L47" s="7"/>
    </row>
    <row r="48" spans="1:12" ht="19.5" customHeight="1">
      <c r="A48" s="168"/>
      <c r="B48" s="168"/>
      <c r="C48" s="170"/>
      <c r="D48" s="170"/>
      <c r="E48" s="171"/>
      <c r="F48" s="172"/>
      <c r="G48" s="173"/>
      <c r="H48" s="168"/>
      <c r="I48" s="7"/>
      <c r="J48" s="7"/>
      <c r="K48" s="7"/>
      <c r="L48" s="7"/>
    </row>
    <row r="49" spans="1:12" ht="19.5" customHeight="1">
      <c r="A49" s="168"/>
      <c r="B49" s="168"/>
      <c r="C49" s="170"/>
      <c r="D49" s="170"/>
      <c r="E49" s="171"/>
      <c r="F49" s="168"/>
      <c r="G49" s="173"/>
      <c r="H49" s="168"/>
      <c r="I49" s="7"/>
      <c r="J49" s="7"/>
      <c r="K49" s="7"/>
      <c r="L49" s="7"/>
    </row>
    <row r="50" spans="1:12" ht="19.5" customHeight="1">
      <c r="A50" s="168"/>
      <c r="B50" s="168"/>
      <c r="C50" s="170"/>
      <c r="D50" s="170"/>
      <c r="E50" s="171"/>
      <c r="F50" s="168"/>
      <c r="G50" s="173"/>
      <c r="H50" s="168"/>
      <c r="I50" s="7"/>
      <c r="J50" s="7"/>
      <c r="K50" s="7"/>
      <c r="L50" s="7"/>
    </row>
    <row r="51" spans="1:12" ht="19.5" customHeight="1">
      <c r="A51" s="168"/>
      <c r="B51" s="168"/>
      <c r="C51" s="170"/>
      <c r="D51" s="170"/>
      <c r="E51" s="170"/>
      <c r="F51" s="172"/>
      <c r="G51" s="173"/>
      <c r="H51" s="168"/>
      <c r="I51" s="7"/>
      <c r="J51" s="7"/>
      <c r="K51" s="7"/>
      <c r="L51" s="7"/>
    </row>
    <row r="52" spans="1:12" ht="19.5" customHeight="1">
      <c r="A52" s="168"/>
      <c r="B52" s="168"/>
      <c r="C52" s="170"/>
      <c r="D52" s="170"/>
      <c r="E52" s="171"/>
      <c r="F52" s="168"/>
      <c r="G52" s="173"/>
      <c r="H52" s="168"/>
      <c r="I52" s="7"/>
      <c r="J52" s="7"/>
      <c r="K52" s="7"/>
      <c r="L52" s="7"/>
    </row>
    <row r="53" spans="1:12" ht="19.5" customHeight="1">
      <c r="A53" s="168"/>
      <c r="B53" s="168"/>
      <c r="C53" s="170"/>
      <c r="D53" s="170"/>
      <c r="E53" s="171"/>
      <c r="F53" s="172"/>
      <c r="G53" s="173"/>
      <c r="H53" s="168"/>
      <c r="I53" s="7"/>
      <c r="J53" s="7"/>
      <c r="K53" s="7"/>
      <c r="L53" s="7"/>
    </row>
    <row r="54" spans="1:12" ht="19.5" customHeight="1">
      <c r="A54" s="168"/>
      <c r="B54" s="168"/>
      <c r="C54" s="170"/>
      <c r="D54" s="170"/>
      <c r="E54" s="171"/>
      <c r="F54" s="168"/>
      <c r="G54" s="173"/>
      <c r="H54" s="168"/>
      <c r="I54" s="7"/>
      <c r="J54" s="7"/>
      <c r="K54" s="7"/>
      <c r="L54" s="7"/>
    </row>
    <row r="55" spans="1:12" ht="19.5" customHeight="1">
      <c r="A55" s="168"/>
      <c r="B55" s="168"/>
      <c r="C55" s="170"/>
      <c r="D55" s="170"/>
      <c r="E55" s="171"/>
      <c r="F55" s="168"/>
      <c r="G55" s="173"/>
      <c r="H55" s="168"/>
      <c r="I55" s="7"/>
      <c r="J55" s="7"/>
      <c r="K55" s="7"/>
      <c r="L55" s="7"/>
    </row>
    <row r="56" spans="1:12" ht="19.5" customHeight="1">
      <c r="A56" s="168"/>
      <c r="B56" s="168"/>
      <c r="C56" s="170"/>
      <c r="D56" s="170"/>
      <c r="E56" s="171"/>
      <c r="F56" s="172"/>
      <c r="G56" s="173"/>
      <c r="H56" s="168"/>
      <c r="I56" s="7"/>
      <c r="J56" s="7"/>
      <c r="K56" s="7"/>
      <c r="L56" s="7"/>
    </row>
    <row r="57" spans="1:12" ht="19.5" customHeight="1">
      <c r="A57" s="168"/>
      <c r="B57" s="168"/>
      <c r="C57" s="170"/>
      <c r="D57" s="170"/>
      <c r="E57" s="171"/>
      <c r="F57" s="172"/>
      <c r="G57" s="173"/>
      <c r="H57" s="168"/>
      <c r="I57" s="7"/>
      <c r="J57" s="7"/>
      <c r="K57" s="7"/>
      <c r="L57" s="7"/>
    </row>
    <row r="58" spans="1:12" ht="19.5" customHeight="1">
      <c r="A58" s="168"/>
      <c r="B58" s="168"/>
      <c r="C58" s="170"/>
      <c r="D58" s="170"/>
      <c r="E58" s="170"/>
      <c r="F58" s="172"/>
      <c r="G58" s="173"/>
      <c r="H58" s="168"/>
      <c r="I58" s="7"/>
      <c r="J58" s="7"/>
      <c r="K58" s="7"/>
      <c r="L58" s="7"/>
    </row>
    <row r="59" spans="1:12" ht="19.5" customHeight="1">
      <c r="A59" s="168"/>
      <c r="B59" s="168"/>
      <c r="C59" s="170"/>
      <c r="D59" s="170"/>
      <c r="E59" s="171"/>
      <c r="F59" s="172"/>
      <c r="G59" s="173"/>
      <c r="H59" s="168"/>
      <c r="I59" s="7"/>
      <c r="J59" s="7"/>
      <c r="K59" s="7"/>
      <c r="L59" s="7"/>
    </row>
    <row r="60" spans="1:12" ht="19.5" customHeight="1">
      <c r="A60" s="168"/>
      <c r="B60" s="168"/>
      <c r="C60" s="170"/>
      <c r="D60" s="170"/>
      <c r="E60" s="171"/>
      <c r="F60" s="168"/>
      <c r="G60" s="173"/>
      <c r="H60" s="168"/>
      <c r="I60" s="7"/>
      <c r="J60" s="7"/>
      <c r="K60" s="7"/>
      <c r="L60" s="7"/>
    </row>
    <row r="61" spans="1:12" ht="19.5" customHeight="1">
      <c r="A61" s="168"/>
      <c r="B61" s="168"/>
      <c r="C61" s="170"/>
      <c r="D61" s="170"/>
      <c r="E61" s="171"/>
      <c r="F61" s="168"/>
      <c r="G61" s="173"/>
      <c r="H61" s="168"/>
      <c r="I61" s="7"/>
      <c r="J61" s="7"/>
      <c r="K61" s="7"/>
      <c r="L61" s="7"/>
    </row>
    <row r="62" spans="1:12" ht="19.5" customHeight="1">
      <c r="A62" s="168"/>
      <c r="B62" s="168"/>
      <c r="C62" s="170"/>
      <c r="D62" s="170"/>
      <c r="E62" s="174"/>
      <c r="F62" s="168"/>
      <c r="G62" s="173"/>
      <c r="H62" s="168"/>
      <c r="I62" s="7"/>
      <c r="J62" s="7"/>
      <c r="K62" s="7"/>
      <c r="L62" s="7"/>
    </row>
    <row r="63" spans="1:12" ht="19.5" customHeight="1">
      <c r="A63" s="168"/>
      <c r="B63" s="168"/>
      <c r="C63" s="170"/>
      <c r="D63" s="170"/>
      <c r="E63" s="170"/>
      <c r="F63" s="172"/>
      <c r="G63" s="173"/>
      <c r="H63" s="168"/>
      <c r="I63" s="7"/>
      <c r="J63" s="7"/>
      <c r="K63" s="7"/>
      <c r="L63" s="7"/>
    </row>
    <row r="64" spans="1:12" ht="19.5" customHeight="1">
      <c r="A64" s="168"/>
      <c r="B64" s="168"/>
      <c r="C64" s="170"/>
      <c r="D64" s="170"/>
      <c r="E64" s="170"/>
      <c r="F64" s="172"/>
      <c r="G64" s="173"/>
      <c r="H64" s="168"/>
      <c r="I64" s="7"/>
      <c r="J64" s="7"/>
      <c r="K64" s="7"/>
      <c r="L64" s="7"/>
    </row>
    <row r="65" spans="1:12" ht="19.5" customHeight="1">
      <c r="A65" s="168"/>
      <c r="B65" s="168"/>
      <c r="C65" s="170"/>
      <c r="D65" s="170"/>
      <c r="E65" s="171"/>
      <c r="F65" s="168"/>
      <c r="G65" s="173"/>
      <c r="H65" s="168"/>
      <c r="I65" s="7"/>
      <c r="J65" s="7"/>
      <c r="K65" s="7"/>
      <c r="L65" s="7"/>
    </row>
    <row r="66" spans="1:12" ht="19.5" customHeight="1">
      <c r="A66" s="168"/>
      <c r="B66" s="168"/>
      <c r="C66" s="170"/>
      <c r="D66" s="170"/>
      <c r="E66" s="170"/>
      <c r="F66" s="172"/>
      <c r="G66" s="173"/>
      <c r="H66" s="168"/>
      <c r="I66" s="7"/>
      <c r="J66" s="7"/>
      <c r="K66" s="7"/>
      <c r="L66" s="7"/>
    </row>
    <row r="67" spans="1:12" ht="19.5" customHeight="1">
      <c r="A67" s="168"/>
      <c r="B67" s="168"/>
      <c r="C67" s="170"/>
      <c r="D67" s="170"/>
      <c r="E67" s="171"/>
      <c r="F67" s="168"/>
      <c r="G67" s="173"/>
      <c r="H67" s="168"/>
      <c r="I67" s="7"/>
      <c r="J67" s="7"/>
      <c r="K67" s="7"/>
      <c r="L67" s="7"/>
    </row>
    <row r="68" spans="1:12" ht="19.5" customHeight="1">
      <c r="A68" s="168"/>
      <c r="B68" s="168"/>
      <c r="C68" s="170"/>
      <c r="D68" s="170"/>
      <c r="E68" s="171"/>
      <c r="F68" s="168"/>
      <c r="G68" s="173"/>
      <c r="H68" s="168"/>
      <c r="I68" s="7"/>
      <c r="J68" s="7"/>
      <c r="K68" s="7"/>
      <c r="L68" s="7"/>
    </row>
    <row r="69" spans="1:12" ht="19.5" customHeight="1">
      <c r="A69" s="168"/>
      <c r="B69" s="168"/>
      <c r="C69" s="170"/>
      <c r="D69" s="170"/>
      <c r="E69" s="170"/>
      <c r="F69" s="172"/>
      <c r="G69" s="173"/>
      <c r="H69" s="168"/>
      <c r="I69" s="7"/>
      <c r="J69" s="7"/>
      <c r="K69" s="7"/>
      <c r="L69" s="7"/>
    </row>
    <row r="70" spans="1:12" ht="19.5" customHeight="1">
      <c r="A70" s="168"/>
      <c r="B70" s="168"/>
      <c r="C70" s="170"/>
      <c r="D70" s="170"/>
      <c r="E70" s="170"/>
      <c r="F70" s="172"/>
      <c r="G70" s="173"/>
      <c r="H70" s="168"/>
      <c r="I70" s="7"/>
      <c r="J70" s="7"/>
      <c r="K70" s="7"/>
      <c r="L70" s="7"/>
    </row>
    <row r="71" spans="1:12" ht="19.5" customHeight="1">
      <c r="A71" s="168"/>
      <c r="B71" s="168"/>
      <c r="C71" s="170"/>
      <c r="D71" s="170"/>
      <c r="E71" s="171"/>
      <c r="F71" s="172"/>
      <c r="G71" s="173"/>
      <c r="H71" s="168"/>
      <c r="I71" s="7"/>
      <c r="J71" s="7"/>
      <c r="K71" s="7"/>
      <c r="L71" s="7"/>
    </row>
    <row r="72" spans="1:12" ht="19.5" customHeight="1">
      <c r="A72" s="168"/>
      <c r="B72" s="168"/>
      <c r="C72" s="170"/>
      <c r="D72" s="170"/>
      <c r="E72" s="171"/>
      <c r="F72" s="172"/>
      <c r="G72" s="173"/>
      <c r="H72" s="168"/>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printOptions/>
  <pageMargins left="0.35433070866141736" right="0.35433070866141736" top="0.46" bottom="0.5905511811023623"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62"/>
  <sheetViews>
    <sheetView showZeros="0" workbookViewId="0" topLeftCell="A1">
      <selection activeCell="E14" sqref="E14"/>
    </sheetView>
  </sheetViews>
  <sheetFormatPr defaultColWidth="9.140625" defaultRowHeight="12.75"/>
  <cols>
    <col min="1" max="1" width="2.7109375" style="0" customWidth="1"/>
    <col min="2" max="2" width="13.7109375" style="0" customWidth="1"/>
    <col min="3" max="3" width="12.28125" style="0" customWidth="1"/>
    <col min="4" max="4" width="16.7109375" style="0" customWidth="1"/>
    <col min="5" max="5" width="13.7109375" style="0" customWidth="1"/>
    <col min="6" max="6" width="12.28125" style="0" customWidth="1"/>
    <col min="7" max="7" width="16.7109375" style="0" customWidth="1"/>
    <col min="8" max="8" width="4.28125" style="0" customWidth="1"/>
    <col min="9" max="9" width="5.28125" style="0" customWidth="1"/>
    <col min="10" max="14" width="8.7109375" style="0" customWidth="1"/>
    <col min="15" max="16" width="10.7109375" style="0" customWidth="1"/>
    <col min="19" max="19" width="9.421875" style="0" hidden="1" customWidth="1"/>
    <col min="20" max="20" width="12.00390625" style="0" hidden="1" customWidth="1"/>
  </cols>
  <sheetData>
    <row r="1" spans="1:23" s="141" customFormat="1" ht="19.5" customHeight="1">
      <c r="A1" s="17" t="str">
        <f>Tytuł!C10</f>
        <v>MP UKS 2005</v>
      </c>
      <c r="B1" s="144"/>
      <c r="C1" s="144"/>
      <c r="D1" s="144"/>
      <c r="E1" s="18" t="s">
        <v>17</v>
      </c>
      <c r="F1" s="11" t="str">
        <f>Tytuł!$C$14</f>
        <v>Wiesław Kozica</v>
      </c>
      <c r="G1" s="144"/>
      <c r="H1" s="144"/>
      <c r="I1" s="144"/>
      <c r="J1" s="144"/>
      <c r="K1" s="144"/>
      <c r="L1" s="144"/>
      <c r="M1" s="144"/>
      <c r="N1" s="144"/>
      <c r="O1" s="144"/>
      <c r="P1" s="144"/>
      <c r="Q1" s="144"/>
      <c r="R1" s="144"/>
      <c r="S1" s="144"/>
      <c r="T1" s="144"/>
      <c r="U1" s="144"/>
      <c r="V1" s="144"/>
      <c r="W1" s="144"/>
    </row>
    <row r="2" spans="1:23" ht="12.75">
      <c r="A2" s="4"/>
      <c r="B2" s="4"/>
      <c r="C2" s="4"/>
      <c r="D2" s="4"/>
      <c r="E2" s="18" t="s">
        <v>4</v>
      </c>
      <c r="F2" s="11" t="str">
        <f>Tytuł!$G$10</f>
        <v>MŁODZICZKI</v>
      </c>
      <c r="G2" s="4"/>
      <c r="H2" s="4"/>
      <c r="I2" s="4"/>
      <c r="J2" s="4"/>
      <c r="K2" s="4"/>
      <c r="L2" s="4"/>
      <c r="M2" s="4"/>
      <c r="N2" s="4"/>
      <c r="O2" s="4"/>
      <c r="P2" s="4"/>
      <c r="Q2" s="4"/>
      <c r="R2" s="4"/>
      <c r="S2" s="4"/>
      <c r="T2" s="4"/>
      <c r="U2" s="4"/>
      <c r="V2" s="4"/>
      <c r="W2" s="4"/>
    </row>
    <row r="3" spans="1:23" ht="12.75">
      <c r="A3" s="4"/>
      <c r="B3" s="4"/>
      <c r="C3" s="4"/>
      <c r="D3" s="4"/>
      <c r="E3" s="18" t="s">
        <v>5</v>
      </c>
      <c r="F3" s="11" t="str">
        <f>Tytuł!$G$12</f>
        <v>Piotrków Trybunalski</v>
      </c>
      <c r="G3" s="4"/>
      <c r="H3" s="4"/>
      <c r="I3" s="4"/>
      <c r="J3" s="4"/>
      <c r="K3" s="4"/>
      <c r="L3" s="4"/>
      <c r="M3" s="4"/>
      <c r="N3" s="4"/>
      <c r="O3" s="4"/>
      <c r="P3" s="4"/>
      <c r="Q3" s="4"/>
      <c r="R3" s="4"/>
      <c r="S3" s="4"/>
      <c r="T3" s="4"/>
      <c r="U3" s="4"/>
      <c r="V3" s="4"/>
      <c r="W3" s="4"/>
    </row>
    <row r="4" spans="1:23" ht="12.75">
      <c r="A4" s="4"/>
      <c r="B4" s="4"/>
      <c r="C4" s="4"/>
      <c r="D4" s="4"/>
      <c r="E4" s="18" t="s">
        <v>6</v>
      </c>
      <c r="F4" s="11" t="str">
        <f>Tytuł!$G$14</f>
        <v>02-05.09.2005</v>
      </c>
      <c r="G4" s="4"/>
      <c r="H4" s="4"/>
      <c r="I4" s="4"/>
      <c r="J4" s="4"/>
      <c r="K4" s="4"/>
      <c r="L4" s="4"/>
      <c r="M4" s="4"/>
      <c r="N4" s="4"/>
      <c r="O4" s="4"/>
      <c r="P4" s="4"/>
      <c r="Q4" s="4"/>
      <c r="R4" s="4"/>
      <c r="S4" s="4"/>
      <c r="T4" s="4"/>
      <c r="U4" s="4"/>
      <c r="V4" s="4"/>
      <c r="W4" s="4"/>
    </row>
    <row r="5" spans="1:23" ht="12.75">
      <c r="A5" s="4"/>
      <c r="B5" s="4"/>
      <c r="C5" s="4"/>
      <c r="D5" s="4"/>
      <c r="E5" s="4"/>
      <c r="F5" s="4"/>
      <c r="G5" s="4"/>
      <c r="H5" s="4"/>
      <c r="I5" s="4"/>
      <c r="J5" s="4"/>
      <c r="K5" s="4"/>
      <c r="L5" s="4"/>
      <c r="M5" s="4"/>
      <c r="N5" s="4"/>
      <c r="O5" s="4"/>
      <c r="P5" s="4"/>
      <c r="Q5" s="4"/>
      <c r="R5" s="4"/>
      <c r="S5" s="4"/>
      <c r="T5" s="4"/>
      <c r="U5" s="4"/>
      <c r="V5" s="4"/>
      <c r="W5" s="4"/>
    </row>
    <row r="6" spans="1:23" ht="15">
      <c r="A6" s="20" t="s">
        <v>16</v>
      </c>
      <c r="B6" s="3"/>
      <c r="C6" s="3"/>
      <c r="D6" s="3"/>
      <c r="E6" s="3"/>
      <c r="F6" s="3"/>
      <c r="G6" s="3"/>
      <c r="H6" s="3"/>
      <c r="I6" s="3"/>
      <c r="J6" s="4"/>
      <c r="K6" s="4"/>
      <c r="L6" s="4"/>
      <c r="M6" s="4"/>
      <c r="N6" s="4"/>
      <c r="O6" s="4"/>
      <c r="P6" s="4"/>
      <c r="Q6" s="4"/>
      <c r="R6" s="4"/>
      <c r="S6" s="4"/>
      <c r="T6" s="4"/>
      <c r="U6" s="4"/>
      <c r="V6" s="4"/>
      <c r="W6" s="4"/>
    </row>
    <row r="7" spans="1:23" ht="13.5" thickBot="1">
      <c r="A7" s="4"/>
      <c r="B7" s="4"/>
      <c r="C7" s="4"/>
      <c r="D7" s="4"/>
      <c r="E7" s="4"/>
      <c r="F7" s="4"/>
      <c r="G7" s="4"/>
      <c r="H7" s="4"/>
      <c r="I7" s="4"/>
      <c r="J7" s="4"/>
      <c r="K7" s="4"/>
      <c r="L7" s="4"/>
      <c r="M7" s="4"/>
      <c r="N7" s="4"/>
      <c r="O7" s="4"/>
      <c r="P7" s="4"/>
      <c r="Q7" s="4"/>
      <c r="R7" s="4"/>
      <c r="S7" s="4"/>
      <c r="T7" s="4"/>
      <c r="U7" s="7"/>
      <c r="V7" s="7"/>
      <c r="W7" s="7"/>
    </row>
    <row r="8" spans="1:23" ht="13.5" customHeight="1">
      <c r="A8" s="148"/>
      <c r="B8" s="254" t="s">
        <v>35</v>
      </c>
      <c r="C8" s="255"/>
      <c r="D8" s="256"/>
      <c r="E8" s="254" t="s">
        <v>36</v>
      </c>
      <c r="F8" s="257"/>
      <c r="G8" s="257"/>
      <c r="H8" s="194"/>
      <c r="I8" s="236"/>
      <c r="J8" s="164" t="s">
        <v>44</v>
      </c>
      <c r="K8" s="260" t="s">
        <v>38</v>
      </c>
      <c r="L8" s="261"/>
      <c r="M8" s="262" t="s">
        <v>39</v>
      </c>
      <c r="N8" s="263"/>
      <c r="O8" s="165" t="s">
        <v>45</v>
      </c>
      <c r="P8" s="166" t="s">
        <v>46</v>
      </c>
      <c r="Q8" s="260" t="s">
        <v>56</v>
      </c>
      <c r="R8" s="261"/>
      <c r="S8" s="4"/>
      <c r="T8" s="4"/>
      <c r="U8" s="258" t="s">
        <v>57</v>
      </c>
      <c r="V8" s="259"/>
      <c r="W8" s="7"/>
    </row>
    <row r="9" spans="1:23" ht="27.75" customHeight="1">
      <c r="A9" s="146" t="s">
        <v>8</v>
      </c>
      <c r="B9" s="147" t="s">
        <v>9</v>
      </c>
      <c r="C9" s="147" t="s">
        <v>10</v>
      </c>
      <c r="D9" s="147" t="s">
        <v>11</v>
      </c>
      <c r="E9" s="147" t="s">
        <v>9</v>
      </c>
      <c r="F9" s="147" t="s">
        <v>10</v>
      </c>
      <c r="G9" s="157" t="s">
        <v>11</v>
      </c>
      <c r="H9" s="195" t="s">
        <v>54</v>
      </c>
      <c r="I9" s="237" t="s">
        <v>21</v>
      </c>
      <c r="J9" s="161" t="s">
        <v>43</v>
      </c>
      <c r="K9" s="158" t="s">
        <v>41</v>
      </c>
      <c r="L9" s="147" t="s">
        <v>40</v>
      </c>
      <c r="M9" s="147" t="s">
        <v>41</v>
      </c>
      <c r="N9" s="147" t="s">
        <v>40</v>
      </c>
      <c r="O9" s="162" t="s">
        <v>37</v>
      </c>
      <c r="P9" s="163" t="s">
        <v>42</v>
      </c>
      <c r="Q9" s="146" t="s">
        <v>12</v>
      </c>
      <c r="R9" s="147" t="s">
        <v>13</v>
      </c>
      <c r="S9" s="4"/>
      <c r="T9" s="4"/>
      <c r="U9" s="146" t="s">
        <v>12</v>
      </c>
      <c r="V9" s="207" t="s">
        <v>13</v>
      </c>
      <c r="W9" s="7"/>
    </row>
    <row r="10" spans="1:23" ht="15" customHeight="1">
      <c r="A10" s="63">
        <v>1</v>
      </c>
      <c r="B10" s="25" t="s">
        <v>101</v>
      </c>
      <c r="C10" s="25" t="s">
        <v>75</v>
      </c>
      <c r="D10" s="26" t="s">
        <v>72</v>
      </c>
      <c r="E10" s="31" t="s">
        <v>102</v>
      </c>
      <c r="F10" s="31" t="s">
        <v>71</v>
      </c>
      <c r="G10" s="32" t="s">
        <v>72</v>
      </c>
      <c r="H10" s="150"/>
      <c r="I10" s="192">
        <f aca="true" t="shared" si="0" ref="I10:I19">IF(AND(J10="A"),O10,IF(AND(J10="B"),O10&amp;"+",""))</f>
        <v>142</v>
      </c>
      <c r="J10" s="244" t="str">
        <f aca="true" t="shared" si="1" ref="J10:J19">IF(AND(B10="",C10="",E10="",F10=""),"z",IF(AND(K10&gt;0,M10&gt;0),"a",IF(AND(K10&gt;0),"b",IF(AND(M10&gt;0),"b",IF(AND(L10&gt;0,N10&gt;0),"c",IF(AND(L10&gt;0,M10="",N10=""),"d",IF(AND(N10&gt;0,K10="",L10=""),"d","")))))))</f>
        <v>a</v>
      </c>
      <c r="K10" s="159">
        <v>62</v>
      </c>
      <c r="L10" s="150">
        <v>62</v>
      </c>
      <c r="M10" s="150">
        <v>80</v>
      </c>
      <c r="N10" s="150">
        <v>80</v>
      </c>
      <c r="O10" s="150">
        <f aca="true" t="shared" si="2" ref="O10:O19">K10+M10</f>
        <v>142</v>
      </c>
      <c r="P10" s="149">
        <f aca="true" t="shared" si="3" ref="P10:P19">L10+N10</f>
        <v>142</v>
      </c>
      <c r="Q10" s="238" t="s">
        <v>76</v>
      </c>
      <c r="R10" s="213">
        <v>1991</v>
      </c>
      <c r="S10" s="4" t="str">
        <f aca="true" t="shared" si="4" ref="S10:S19">(UPPER(B10)&amp;", "&amp;C10)</f>
        <v>KUSIDEŁ, Magdalena</v>
      </c>
      <c r="T10" s="4" t="str">
        <f>(UPPER(E10)&amp;", "&amp;F10)</f>
        <v>ŚWICIAK, Katarzyna</v>
      </c>
      <c r="U10" s="238" t="s">
        <v>73</v>
      </c>
      <c r="V10" s="213">
        <v>1992</v>
      </c>
      <c r="W10" s="7"/>
    </row>
    <row r="11" spans="1:23" ht="15" customHeight="1">
      <c r="A11" s="63">
        <v>2</v>
      </c>
      <c r="B11" s="31" t="s">
        <v>103</v>
      </c>
      <c r="C11" s="31" t="s">
        <v>78</v>
      </c>
      <c r="D11" s="32" t="s">
        <v>104</v>
      </c>
      <c r="E11" s="31" t="s">
        <v>105</v>
      </c>
      <c r="F11" s="31" t="s">
        <v>85</v>
      </c>
      <c r="G11" s="32" t="s">
        <v>106</v>
      </c>
      <c r="H11" s="150"/>
      <c r="I11" s="192">
        <f t="shared" si="0"/>
      </c>
      <c r="J11" s="244">
        <f t="shared" si="1"/>
      </c>
      <c r="K11" s="159"/>
      <c r="L11" s="150"/>
      <c r="M11" s="150"/>
      <c r="N11" s="150"/>
      <c r="O11" s="150">
        <f t="shared" si="2"/>
        <v>0</v>
      </c>
      <c r="P11" s="149">
        <f t="shared" si="3"/>
        <v>0</v>
      </c>
      <c r="Q11" s="208"/>
      <c r="R11" s="212">
        <v>1993</v>
      </c>
      <c r="S11" s="4" t="str">
        <f t="shared" si="4"/>
        <v>FRANKOWSKA, Monika</v>
      </c>
      <c r="T11" s="4" t="str">
        <f aca="true" t="shared" si="5" ref="T11:T19">(UPPER(E11)&amp;", "&amp;F11)</f>
        <v>SUPEŁ, Agata</v>
      </c>
      <c r="U11" s="208" t="s">
        <v>86</v>
      </c>
      <c r="V11" s="212">
        <v>1992</v>
      </c>
      <c r="W11" s="7"/>
    </row>
    <row r="12" spans="1:23" ht="15" customHeight="1">
      <c r="A12" s="63">
        <v>3</v>
      </c>
      <c r="B12" s="31" t="s">
        <v>107</v>
      </c>
      <c r="C12" s="31" t="s">
        <v>88</v>
      </c>
      <c r="D12" s="46" t="s">
        <v>89</v>
      </c>
      <c r="E12" s="31" t="s">
        <v>108</v>
      </c>
      <c r="F12" s="31" t="s">
        <v>88</v>
      </c>
      <c r="G12" s="32" t="s">
        <v>106</v>
      </c>
      <c r="H12" s="150"/>
      <c r="I12" s="192">
        <f t="shared" si="0"/>
      </c>
      <c r="J12" s="244">
        <f t="shared" si="1"/>
      </c>
      <c r="K12" s="159"/>
      <c r="L12" s="150"/>
      <c r="M12" s="150"/>
      <c r="N12" s="150"/>
      <c r="O12" s="150">
        <f t="shared" si="2"/>
        <v>0</v>
      </c>
      <c r="P12" s="149">
        <f t="shared" si="3"/>
        <v>0</v>
      </c>
      <c r="Q12" s="238"/>
      <c r="R12" s="213"/>
      <c r="S12" s="4" t="str">
        <f t="shared" si="4"/>
        <v>CHAMCZYK, Dominika</v>
      </c>
      <c r="T12" s="4" t="str">
        <f t="shared" si="5"/>
        <v>SZYMAŃCZYK, Dominika</v>
      </c>
      <c r="U12" s="238"/>
      <c r="V12" s="213"/>
      <c r="W12" s="7"/>
    </row>
    <row r="13" spans="1:23" ht="15" customHeight="1">
      <c r="A13" s="63">
        <v>4</v>
      </c>
      <c r="B13" s="31" t="s">
        <v>109</v>
      </c>
      <c r="C13" s="31"/>
      <c r="D13" s="32"/>
      <c r="E13" s="25" t="s">
        <v>109</v>
      </c>
      <c r="F13" s="25"/>
      <c r="G13" s="47"/>
      <c r="H13" s="196"/>
      <c r="I13" s="192">
        <f t="shared" si="0"/>
      </c>
      <c r="J13" s="244">
        <f t="shared" si="1"/>
      </c>
      <c r="K13" s="159"/>
      <c r="L13" s="150"/>
      <c r="M13" s="150"/>
      <c r="N13" s="150"/>
      <c r="O13" s="150">
        <f t="shared" si="2"/>
        <v>0</v>
      </c>
      <c r="P13" s="149">
        <f t="shared" si="3"/>
        <v>0</v>
      </c>
      <c r="Q13" s="238"/>
      <c r="R13" s="213"/>
      <c r="S13" s="4" t="str">
        <f t="shared" si="4"/>
        <v>BYE, </v>
      </c>
      <c r="T13" s="4" t="str">
        <f t="shared" si="5"/>
        <v>BYE, </v>
      </c>
      <c r="U13" s="238"/>
      <c r="V13" s="213"/>
      <c r="W13" s="7"/>
    </row>
    <row r="14" spans="1:23" ht="15" customHeight="1">
      <c r="A14" s="63">
        <v>5</v>
      </c>
      <c r="B14" s="25"/>
      <c r="C14" s="25"/>
      <c r="D14" s="26"/>
      <c r="E14" s="31"/>
      <c r="F14" s="31"/>
      <c r="G14" s="46"/>
      <c r="H14" s="196"/>
      <c r="I14" s="192">
        <f t="shared" si="0"/>
      </c>
      <c r="J14" s="244" t="str">
        <f t="shared" si="1"/>
        <v>z</v>
      </c>
      <c r="K14" s="159"/>
      <c r="L14" s="150"/>
      <c r="M14" s="150"/>
      <c r="N14" s="150"/>
      <c r="O14" s="150">
        <f t="shared" si="2"/>
        <v>0</v>
      </c>
      <c r="P14" s="149">
        <f t="shared" si="3"/>
        <v>0</v>
      </c>
      <c r="Q14" s="208"/>
      <c r="R14" s="212"/>
      <c r="S14" s="4" t="str">
        <f t="shared" si="4"/>
        <v>, </v>
      </c>
      <c r="T14" s="4" t="str">
        <f t="shared" si="5"/>
        <v>, </v>
      </c>
      <c r="U14" s="208"/>
      <c r="V14" s="212"/>
      <c r="W14" s="7"/>
    </row>
    <row r="15" spans="1:23" ht="15" customHeight="1">
      <c r="A15" s="63">
        <v>6</v>
      </c>
      <c r="B15" s="31"/>
      <c r="C15" s="31"/>
      <c r="D15" s="32"/>
      <c r="E15" s="31"/>
      <c r="F15" s="31"/>
      <c r="G15" s="46"/>
      <c r="H15" s="196"/>
      <c r="I15" s="192">
        <f t="shared" si="0"/>
      </c>
      <c r="J15" s="244" t="str">
        <f t="shared" si="1"/>
        <v>z</v>
      </c>
      <c r="K15" s="159"/>
      <c r="L15" s="150"/>
      <c r="M15" s="150"/>
      <c r="N15" s="150"/>
      <c r="O15" s="150">
        <f t="shared" si="2"/>
        <v>0</v>
      </c>
      <c r="P15" s="149">
        <f t="shared" si="3"/>
        <v>0</v>
      </c>
      <c r="Q15" s="242"/>
      <c r="R15" s="246"/>
      <c r="S15" s="4" t="str">
        <f t="shared" si="4"/>
        <v>, </v>
      </c>
      <c r="T15" s="4" t="str">
        <f t="shared" si="5"/>
        <v>, </v>
      </c>
      <c r="U15" s="242"/>
      <c r="V15" s="246"/>
      <c r="W15" s="7"/>
    </row>
    <row r="16" spans="1:23" ht="15" customHeight="1">
      <c r="A16" s="63">
        <v>7</v>
      </c>
      <c r="B16" s="31"/>
      <c r="C16" s="31"/>
      <c r="D16" s="32"/>
      <c r="E16" s="31"/>
      <c r="F16" s="31"/>
      <c r="G16" s="32"/>
      <c r="H16" s="196"/>
      <c r="I16" s="192">
        <f t="shared" si="0"/>
      </c>
      <c r="J16" s="244" t="str">
        <f t="shared" si="1"/>
        <v>z</v>
      </c>
      <c r="K16" s="159"/>
      <c r="L16" s="150"/>
      <c r="M16" s="150"/>
      <c r="N16" s="150"/>
      <c r="O16" s="150">
        <f t="shared" si="2"/>
        <v>0</v>
      </c>
      <c r="P16" s="149">
        <f t="shared" si="3"/>
        <v>0</v>
      </c>
      <c r="Q16" s="241"/>
      <c r="R16" s="243"/>
      <c r="S16" s="4" t="str">
        <f t="shared" si="4"/>
        <v>, </v>
      </c>
      <c r="T16" s="4" t="str">
        <f t="shared" si="5"/>
        <v>, </v>
      </c>
      <c r="U16" s="241"/>
      <c r="V16" s="243"/>
      <c r="W16" s="7"/>
    </row>
    <row r="17" spans="1:23" ht="15" customHeight="1">
      <c r="A17" s="63">
        <v>8</v>
      </c>
      <c r="B17" s="44"/>
      <c r="C17" s="44"/>
      <c r="D17" s="45"/>
      <c r="E17" s="25"/>
      <c r="F17" s="25"/>
      <c r="G17" s="26"/>
      <c r="H17" s="196"/>
      <c r="I17" s="192">
        <f t="shared" si="0"/>
      </c>
      <c r="J17" s="244" t="str">
        <f t="shared" si="1"/>
        <v>z</v>
      </c>
      <c r="K17" s="159"/>
      <c r="L17" s="150"/>
      <c r="M17" s="150"/>
      <c r="N17" s="150"/>
      <c r="O17" s="150">
        <f t="shared" si="2"/>
        <v>0</v>
      </c>
      <c r="P17" s="149">
        <f t="shared" si="3"/>
        <v>0</v>
      </c>
      <c r="Q17" s="208"/>
      <c r="R17" s="212"/>
      <c r="S17" s="4" t="str">
        <f t="shared" si="4"/>
        <v>, </v>
      </c>
      <c r="T17" s="4" t="str">
        <f t="shared" si="5"/>
        <v>, </v>
      </c>
      <c r="U17" s="208"/>
      <c r="V17" s="212"/>
      <c r="W17" s="7"/>
    </row>
    <row r="18" spans="1:23" ht="15" customHeight="1">
      <c r="A18" s="63">
        <v>9</v>
      </c>
      <c r="B18" s="31"/>
      <c r="C18" s="31"/>
      <c r="D18" s="32"/>
      <c r="E18" s="31"/>
      <c r="F18" s="31"/>
      <c r="G18" s="32"/>
      <c r="H18" s="196"/>
      <c r="I18" s="192">
        <f t="shared" si="0"/>
      </c>
      <c r="J18" s="244" t="str">
        <f t="shared" si="1"/>
        <v>z</v>
      </c>
      <c r="K18" s="159"/>
      <c r="L18" s="150"/>
      <c r="M18" s="150"/>
      <c r="N18" s="150"/>
      <c r="O18" s="150">
        <f t="shared" si="2"/>
        <v>0</v>
      </c>
      <c r="P18" s="149">
        <f t="shared" si="3"/>
        <v>0</v>
      </c>
      <c r="Q18" s="238"/>
      <c r="R18" s="213"/>
      <c r="S18" s="4" t="str">
        <f t="shared" si="4"/>
        <v>, </v>
      </c>
      <c r="T18" s="4" t="str">
        <f t="shared" si="5"/>
        <v>, </v>
      </c>
      <c r="U18" s="238"/>
      <c r="V18" s="213"/>
      <c r="W18" s="7"/>
    </row>
    <row r="19" spans="1:23" ht="15" customHeight="1">
      <c r="A19" s="63">
        <v>10</v>
      </c>
      <c r="B19" s="31"/>
      <c r="C19" s="31"/>
      <c r="D19" s="32"/>
      <c r="E19" s="31"/>
      <c r="F19" s="31"/>
      <c r="G19" s="32"/>
      <c r="H19" s="150"/>
      <c r="I19" s="192">
        <f t="shared" si="0"/>
      </c>
      <c r="J19" s="244" t="str">
        <f t="shared" si="1"/>
        <v>z</v>
      </c>
      <c r="K19" s="159"/>
      <c r="L19" s="150"/>
      <c r="M19" s="150"/>
      <c r="N19" s="150"/>
      <c r="O19" s="150">
        <f t="shared" si="2"/>
        <v>0</v>
      </c>
      <c r="P19" s="149">
        <f t="shared" si="3"/>
        <v>0</v>
      </c>
      <c r="Q19" s="209"/>
      <c r="R19" s="214"/>
      <c r="S19" s="4" t="str">
        <f t="shared" si="4"/>
        <v>, </v>
      </c>
      <c r="T19" s="4" t="str">
        <f t="shared" si="5"/>
        <v>, </v>
      </c>
      <c r="U19" s="209"/>
      <c r="V19" s="214"/>
      <c r="W19" s="7"/>
    </row>
    <row r="20" spans="1:23" ht="15" customHeight="1">
      <c r="A20" s="63">
        <v>11</v>
      </c>
      <c r="B20" s="143"/>
      <c r="C20" s="143"/>
      <c r="D20" s="142"/>
      <c r="E20" s="143"/>
      <c r="F20" s="143"/>
      <c r="G20" s="145"/>
      <c r="H20" s="196"/>
      <c r="I20" s="192">
        <f aca="true" t="shared" si="6" ref="I20:I41">IF(AND(J20="A"),O20,IF(AND(J20="B"),O20&amp;"+",""))</f>
      </c>
      <c r="J20" s="244" t="str">
        <f aca="true" t="shared" si="7" ref="J20:J41">IF(AND(B20="",C20="",E20="",F20=""),"z",IF(AND(K20&gt;0,M20&gt;0),"a",IF(AND(K20&gt;0),"b",IF(AND(M20&gt;0),"b",IF(AND(L20&gt;0,N20&gt;0),"c",IF(AND(L20&gt;0,M20="",N20=""),"d",IF(AND(N20&gt;0,K20="",L20=""),"d","")))))))</f>
        <v>z</v>
      </c>
      <c r="K20" s="159"/>
      <c r="L20" s="150"/>
      <c r="M20" s="150"/>
      <c r="N20" s="150"/>
      <c r="O20" s="150">
        <f aca="true" t="shared" si="8" ref="O20:O41">K20+M20</f>
        <v>0</v>
      </c>
      <c r="P20" s="149">
        <f aca="true" t="shared" si="9" ref="P20:P41">L20+N20</f>
        <v>0</v>
      </c>
      <c r="Q20" s="209"/>
      <c r="R20" s="212"/>
      <c r="S20" s="4" t="str">
        <f aca="true" t="shared" si="10" ref="S20:S41">(UPPER(B20)&amp;", "&amp;C20)</f>
        <v>, </v>
      </c>
      <c r="T20" s="4" t="str">
        <f aca="true" t="shared" si="11" ref="T20:T41">(UPPER(E20)&amp;", "&amp;F20)</f>
        <v>, </v>
      </c>
      <c r="U20" s="209"/>
      <c r="V20" s="214"/>
      <c r="W20" s="7"/>
    </row>
    <row r="21" spans="1:23" ht="15" customHeight="1">
      <c r="A21" s="63">
        <v>12</v>
      </c>
      <c r="B21" s="143"/>
      <c r="C21" s="143"/>
      <c r="D21" s="142"/>
      <c r="E21" s="143"/>
      <c r="F21" s="143"/>
      <c r="G21" s="145"/>
      <c r="H21" s="196"/>
      <c r="I21" s="192">
        <f t="shared" si="6"/>
      </c>
      <c r="J21" s="244" t="str">
        <f t="shared" si="7"/>
        <v>z</v>
      </c>
      <c r="K21" s="159"/>
      <c r="L21" s="150"/>
      <c r="M21" s="150"/>
      <c r="N21" s="150"/>
      <c r="O21" s="150">
        <f t="shared" si="8"/>
        <v>0</v>
      </c>
      <c r="P21" s="149">
        <f t="shared" si="9"/>
        <v>0</v>
      </c>
      <c r="Q21" s="239"/>
      <c r="R21" s="216"/>
      <c r="S21" s="4" t="str">
        <f t="shared" si="10"/>
        <v>, </v>
      </c>
      <c r="T21" s="4" t="str">
        <f t="shared" si="11"/>
        <v>, </v>
      </c>
      <c r="U21" s="239"/>
      <c r="V21" s="210"/>
      <c r="W21" s="7"/>
    </row>
    <row r="22" spans="1:23" ht="15" customHeight="1">
      <c r="A22" s="63">
        <v>13</v>
      </c>
      <c r="B22" s="46"/>
      <c r="C22" s="46"/>
      <c r="D22" s="46"/>
      <c r="E22" s="46"/>
      <c r="F22" s="46"/>
      <c r="G22" s="151"/>
      <c r="H22" s="51"/>
      <c r="I22" s="192">
        <f t="shared" si="6"/>
      </c>
      <c r="J22" s="244" t="str">
        <f t="shared" si="7"/>
        <v>z</v>
      </c>
      <c r="K22" s="159"/>
      <c r="L22" s="150"/>
      <c r="M22" s="150"/>
      <c r="N22" s="150"/>
      <c r="O22" s="150">
        <f t="shared" si="8"/>
        <v>0</v>
      </c>
      <c r="P22" s="149">
        <f t="shared" si="9"/>
        <v>0</v>
      </c>
      <c r="Q22" s="239"/>
      <c r="R22" s="216"/>
      <c r="S22" s="4" t="str">
        <f t="shared" si="10"/>
        <v>, </v>
      </c>
      <c r="T22" s="4" t="str">
        <f t="shared" si="11"/>
        <v>, </v>
      </c>
      <c r="U22" s="239"/>
      <c r="V22" s="210"/>
      <c r="W22" s="7"/>
    </row>
    <row r="23" spans="1:23" ht="15" customHeight="1">
      <c r="A23" s="63">
        <v>14</v>
      </c>
      <c r="B23" s="46"/>
      <c r="C23" s="46"/>
      <c r="D23" s="46"/>
      <c r="E23" s="46"/>
      <c r="F23" s="46"/>
      <c r="G23" s="151"/>
      <c r="H23" s="51"/>
      <c r="I23" s="192">
        <f t="shared" si="6"/>
      </c>
      <c r="J23" s="244" t="str">
        <f t="shared" si="7"/>
        <v>z</v>
      </c>
      <c r="K23" s="159"/>
      <c r="L23" s="150"/>
      <c r="M23" s="150"/>
      <c r="N23" s="150"/>
      <c r="O23" s="150">
        <f t="shared" si="8"/>
        <v>0</v>
      </c>
      <c r="P23" s="149">
        <f t="shared" si="9"/>
        <v>0</v>
      </c>
      <c r="Q23" s="239"/>
      <c r="R23" s="216"/>
      <c r="S23" s="4" t="str">
        <f t="shared" si="10"/>
        <v>, </v>
      </c>
      <c r="T23" s="4" t="str">
        <f t="shared" si="11"/>
        <v>, </v>
      </c>
      <c r="U23" s="239"/>
      <c r="V23" s="210"/>
      <c r="W23" s="7"/>
    </row>
    <row r="24" spans="1:23" ht="15" customHeight="1">
      <c r="A24" s="63">
        <v>15</v>
      </c>
      <c r="B24" s="46"/>
      <c r="C24" s="46"/>
      <c r="D24" s="46"/>
      <c r="E24" s="46"/>
      <c r="F24" s="46"/>
      <c r="G24" s="151"/>
      <c r="H24" s="51"/>
      <c r="I24" s="192">
        <f t="shared" si="6"/>
      </c>
      <c r="J24" s="244" t="str">
        <f t="shared" si="7"/>
        <v>z</v>
      </c>
      <c r="K24" s="159"/>
      <c r="L24" s="150"/>
      <c r="M24" s="150"/>
      <c r="N24" s="150"/>
      <c r="O24" s="150">
        <f t="shared" si="8"/>
        <v>0</v>
      </c>
      <c r="P24" s="149">
        <f t="shared" si="9"/>
        <v>0</v>
      </c>
      <c r="Q24" s="239"/>
      <c r="R24" s="216"/>
      <c r="S24" s="4" t="str">
        <f t="shared" si="10"/>
        <v>, </v>
      </c>
      <c r="T24" s="4" t="str">
        <f t="shared" si="11"/>
        <v>, </v>
      </c>
      <c r="U24" s="239"/>
      <c r="V24" s="210"/>
      <c r="W24" s="7"/>
    </row>
    <row r="25" spans="1:23" ht="15" customHeight="1">
      <c r="A25" s="63">
        <v>16</v>
      </c>
      <c r="B25" s="46"/>
      <c r="C25" s="46"/>
      <c r="D25" s="46"/>
      <c r="E25" s="46"/>
      <c r="F25" s="46"/>
      <c r="G25" s="151"/>
      <c r="H25" s="51"/>
      <c r="I25" s="192">
        <f t="shared" si="6"/>
      </c>
      <c r="J25" s="244" t="str">
        <f t="shared" si="7"/>
        <v>z</v>
      </c>
      <c r="K25" s="159"/>
      <c r="L25" s="150"/>
      <c r="M25" s="150"/>
      <c r="N25" s="150"/>
      <c r="O25" s="150">
        <f t="shared" si="8"/>
        <v>0</v>
      </c>
      <c r="P25" s="149">
        <f t="shared" si="9"/>
        <v>0</v>
      </c>
      <c r="Q25" s="239"/>
      <c r="R25" s="216"/>
      <c r="S25" s="4" t="str">
        <f t="shared" si="10"/>
        <v>, </v>
      </c>
      <c r="T25" s="4" t="str">
        <f t="shared" si="11"/>
        <v>, </v>
      </c>
      <c r="U25" s="239"/>
      <c r="V25" s="210"/>
      <c r="W25" s="7"/>
    </row>
    <row r="26" spans="1:23" ht="15" customHeight="1">
      <c r="A26" s="63">
        <v>17</v>
      </c>
      <c r="B26" s="46"/>
      <c r="C26" s="46"/>
      <c r="D26" s="46"/>
      <c r="E26" s="46"/>
      <c r="F26" s="46"/>
      <c r="G26" s="151"/>
      <c r="H26" s="51"/>
      <c r="I26" s="192">
        <f t="shared" si="6"/>
      </c>
      <c r="J26" s="244" t="str">
        <f t="shared" si="7"/>
        <v>z</v>
      </c>
      <c r="K26" s="159"/>
      <c r="L26" s="150"/>
      <c r="M26" s="150"/>
      <c r="N26" s="150"/>
      <c r="O26" s="150">
        <f t="shared" si="8"/>
        <v>0</v>
      </c>
      <c r="P26" s="149">
        <f t="shared" si="9"/>
        <v>0</v>
      </c>
      <c r="Q26" s="239"/>
      <c r="R26" s="216"/>
      <c r="S26" s="4" t="str">
        <f t="shared" si="10"/>
        <v>, </v>
      </c>
      <c r="T26" s="4" t="str">
        <f t="shared" si="11"/>
        <v>, </v>
      </c>
      <c r="U26" s="239"/>
      <c r="V26" s="210"/>
      <c r="W26" s="7"/>
    </row>
    <row r="27" spans="1:23" ht="15" customHeight="1">
      <c r="A27" s="63">
        <v>18</v>
      </c>
      <c r="B27" s="46"/>
      <c r="C27" s="46"/>
      <c r="D27" s="46"/>
      <c r="E27" s="46"/>
      <c r="F27" s="46"/>
      <c r="G27" s="151"/>
      <c r="H27" s="51"/>
      <c r="I27" s="192">
        <f t="shared" si="6"/>
      </c>
      <c r="J27" s="244" t="str">
        <f t="shared" si="7"/>
        <v>z</v>
      </c>
      <c r="K27" s="159"/>
      <c r="L27" s="150"/>
      <c r="M27" s="150"/>
      <c r="N27" s="150"/>
      <c r="O27" s="150">
        <f t="shared" si="8"/>
        <v>0</v>
      </c>
      <c r="P27" s="149">
        <f t="shared" si="9"/>
        <v>0</v>
      </c>
      <c r="Q27" s="239"/>
      <c r="R27" s="216"/>
      <c r="S27" s="4" t="str">
        <f t="shared" si="10"/>
        <v>, </v>
      </c>
      <c r="T27" s="4" t="str">
        <f t="shared" si="11"/>
        <v>, </v>
      </c>
      <c r="U27" s="239"/>
      <c r="V27" s="210"/>
      <c r="W27" s="7"/>
    </row>
    <row r="28" spans="1:23" ht="15" customHeight="1">
      <c r="A28" s="63">
        <v>19</v>
      </c>
      <c r="B28" s="46"/>
      <c r="C28" s="46"/>
      <c r="D28" s="46"/>
      <c r="E28" s="46"/>
      <c r="F28" s="46"/>
      <c r="G28" s="151"/>
      <c r="H28" s="51"/>
      <c r="I28" s="192">
        <f t="shared" si="6"/>
      </c>
      <c r="J28" s="244" t="str">
        <f t="shared" si="7"/>
        <v>z</v>
      </c>
      <c r="K28" s="159"/>
      <c r="L28" s="150"/>
      <c r="M28" s="150"/>
      <c r="N28" s="150"/>
      <c r="O28" s="150">
        <f t="shared" si="8"/>
        <v>0</v>
      </c>
      <c r="P28" s="149">
        <f t="shared" si="9"/>
        <v>0</v>
      </c>
      <c r="Q28" s="239"/>
      <c r="R28" s="216"/>
      <c r="S28" s="4" t="str">
        <f t="shared" si="10"/>
        <v>, </v>
      </c>
      <c r="T28" s="4" t="str">
        <f t="shared" si="11"/>
        <v>, </v>
      </c>
      <c r="U28" s="239"/>
      <c r="V28" s="210"/>
      <c r="W28" s="7"/>
    </row>
    <row r="29" spans="1:23" ht="15" customHeight="1">
      <c r="A29" s="63">
        <v>20</v>
      </c>
      <c r="B29" s="46"/>
      <c r="C29" s="46"/>
      <c r="D29" s="46"/>
      <c r="E29" s="46"/>
      <c r="F29" s="46"/>
      <c r="G29" s="151"/>
      <c r="H29" s="51"/>
      <c r="I29" s="192">
        <f t="shared" si="6"/>
      </c>
      <c r="J29" s="244" t="str">
        <f t="shared" si="7"/>
        <v>z</v>
      </c>
      <c r="K29" s="159"/>
      <c r="L29" s="150"/>
      <c r="M29" s="150"/>
      <c r="N29" s="150"/>
      <c r="O29" s="150">
        <f t="shared" si="8"/>
        <v>0</v>
      </c>
      <c r="P29" s="149">
        <f t="shared" si="9"/>
        <v>0</v>
      </c>
      <c r="Q29" s="239"/>
      <c r="R29" s="216"/>
      <c r="S29" s="4" t="str">
        <f t="shared" si="10"/>
        <v>, </v>
      </c>
      <c r="T29" s="4" t="str">
        <f t="shared" si="11"/>
        <v>, </v>
      </c>
      <c r="U29" s="239"/>
      <c r="V29" s="210"/>
      <c r="W29" s="7"/>
    </row>
    <row r="30" spans="1:23" ht="15" customHeight="1">
      <c r="A30" s="63">
        <v>21</v>
      </c>
      <c r="B30" s="46"/>
      <c r="C30" s="46"/>
      <c r="D30" s="46"/>
      <c r="E30" s="46"/>
      <c r="F30" s="46"/>
      <c r="G30" s="151"/>
      <c r="H30" s="51"/>
      <c r="I30" s="192">
        <f t="shared" si="6"/>
      </c>
      <c r="J30" s="244" t="str">
        <f t="shared" si="7"/>
        <v>z</v>
      </c>
      <c r="K30" s="159"/>
      <c r="L30" s="150"/>
      <c r="M30" s="150"/>
      <c r="N30" s="150"/>
      <c r="O30" s="150">
        <f t="shared" si="8"/>
        <v>0</v>
      </c>
      <c r="P30" s="149">
        <f t="shared" si="9"/>
        <v>0</v>
      </c>
      <c r="Q30" s="239"/>
      <c r="R30" s="216"/>
      <c r="S30" s="4" t="str">
        <f t="shared" si="10"/>
        <v>, </v>
      </c>
      <c r="T30" s="4" t="str">
        <f t="shared" si="11"/>
        <v>, </v>
      </c>
      <c r="U30" s="239"/>
      <c r="V30" s="210"/>
      <c r="W30" s="7"/>
    </row>
    <row r="31" spans="1:23" ht="15" customHeight="1">
      <c r="A31" s="63">
        <v>22</v>
      </c>
      <c r="B31" s="46"/>
      <c r="C31" s="46"/>
      <c r="D31" s="46"/>
      <c r="E31" s="46"/>
      <c r="F31" s="46"/>
      <c r="G31" s="151"/>
      <c r="H31" s="51"/>
      <c r="I31" s="192">
        <f t="shared" si="6"/>
      </c>
      <c r="J31" s="244" t="str">
        <f t="shared" si="7"/>
        <v>z</v>
      </c>
      <c r="K31" s="159"/>
      <c r="L31" s="150"/>
      <c r="M31" s="150"/>
      <c r="N31" s="150"/>
      <c r="O31" s="150">
        <f t="shared" si="8"/>
        <v>0</v>
      </c>
      <c r="P31" s="149">
        <f t="shared" si="9"/>
        <v>0</v>
      </c>
      <c r="Q31" s="239"/>
      <c r="R31" s="216"/>
      <c r="S31" s="4" t="str">
        <f t="shared" si="10"/>
        <v>, </v>
      </c>
      <c r="T31" s="4" t="str">
        <f t="shared" si="11"/>
        <v>, </v>
      </c>
      <c r="U31" s="239"/>
      <c r="V31" s="210"/>
      <c r="W31" s="7"/>
    </row>
    <row r="32" spans="1:23" ht="15" customHeight="1">
      <c r="A32" s="63">
        <v>23</v>
      </c>
      <c r="B32" s="46"/>
      <c r="C32" s="46"/>
      <c r="D32" s="46"/>
      <c r="E32" s="46"/>
      <c r="F32" s="46"/>
      <c r="G32" s="151"/>
      <c r="H32" s="51"/>
      <c r="I32" s="192">
        <f t="shared" si="6"/>
      </c>
      <c r="J32" s="244" t="str">
        <f t="shared" si="7"/>
        <v>z</v>
      </c>
      <c r="K32" s="159"/>
      <c r="L32" s="150"/>
      <c r="M32" s="150"/>
      <c r="N32" s="150"/>
      <c r="O32" s="150">
        <f t="shared" si="8"/>
        <v>0</v>
      </c>
      <c r="P32" s="149">
        <f t="shared" si="9"/>
        <v>0</v>
      </c>
      <c r="Q32" s="239"/>
      <c r="R32" s="216"/>
      <c r="S32" s="4" t="str">
        <f t="shared" si="10"/>
        <v>, </v>
      </c>
      <c r="T32" s="4" t="str">
        <f t="shared" si="11"/>
        <v>, </v>
      </c>
      <c r="U32" s="239"/>
      <c r="V32" s="210"/>
      <c r="W32" s="7"/>
    </row>
    <row r="33" spans="1:23" ht="15" customHeight="1">
      <c r="A33" s="63">
        <v>24</v>
      </c>
      <c r="B33" s="46"/>
      <c r="C33" s="46"/>
      <c r="D33" s="46"/>
      <c r="E33" s="46"/>
      <c r="F33" s="46"/>
      <c r="G33" s="151"/>
      <c r="H33" s="51"/>
      <c r="I33" s="192">
        <f t="shared" si="6"/>
      </c>
      <c r="J33" s="244" t="str">
        <f t="shared" si="7"/>
        <v>z</v>
      </c>
      <c r="K33" s="159"/>
      <c r="L33" s="150"/>
      <c r="M33" s="150"/>
      <c r="N33" s="150"/>
      <c r="O33" s="150">
        <f t="shared" si="8"/>
        <v>0</v>
      </c>
      <c r="P33" s="149">
        <f t="shared" si="9"/>
        <v>0</v>
      </c>
      <c r="Q33" s="239"/>
      <c r="R33" s="216"/>
      <c r="S33" s="4" t="str">
        <f t="shared" si="10"/>
        <v>, </v>
      </c>
      <c r="T33" s="4" t="str">
        <f t="shared" si="11"/>
        <v>, </v>
      </c>
      <c r="U33" s="239"/>
      <c r="V33" s="210"/>
      <c r="W33" s="7"/>
    </row>
    <row r="34" spans="1:23" ht="15" customHeight="1">
      <c r="A34" s="63">
        <v>25</v>
      </c>
      <c r="B34" s="46"/>
      <c r="C34" s="46"/>
      <c r="D34" s="46"/>
      <c r="E34" s="46"/>
      <c r="F34" s="46"/>
      <c r="G34" s="151"/>
      <c r="H34" s="51"/>
      <c r="I34" s="192">
        <f t="shared" si="6"/>
      </c>
      <c r="J34" s="244" t="str">
        <f t="shared" si="7"/>
        <v>z</v>
      </c>
      <c r="K34" s="159"/>
      <c r="L34" s="150"/>
      <c r="M34" s="150"/>
      <c r="N34" s="150"/>
      <c r="O34" s="150">
        <f t="shared" si="8"/>
        <v>0</v>
      </c>
      <c r="P34" s="149">
        <f t="shared" si="9"/>
        <v>0</v>
      </c>
      <c r="Q34" s="239"/>
      <c r="R34" s="216"/>
      <c r="S34" s="4" t="str">
        <f t="shared" si="10"/>
        <v>, </v>
      </c>
      <c r="T34" s="4" t="str">
        <f t="shared" si="11"/>
        <v>, </v>
      </c>
      <c r="U34" s="239"/>
      <c r="V34" s="210"/>
      <c r="W34" s="7"/>
    </row>
    <row r="35" spans="1:23" ht="15" customHeight="1">
      <c r="A35" s="63">
        <v>26</v>
      </c>
      <c r="B35" s="46"/>
      <c r="C35" s="46"/>
      <c r="D35" s="46"/>
      <c r="E35" s="46"/>
      <c r="F35" s="46"/>
      <c r="G35" s="151"/>
      <c r="H35" s="51"/>
      <c r="I35" s="192">
        <f t="shared" si="6"/>
      </c>
      <c r="J35" s="244" t="str">
        <f t="shared" si="7"/>
        <v>z</v>
      </c>
      <c r="K35" s="159"/>
      <c r="L35" s="150"/>
      <c r="M35" s="150"/>
      <c r="N35" s="150"/>
      <c r="O35" s="150">
        <f t="shared" si="8"/>
        <v>0</v>
      </c>
      <c r="P35" s="149">
        <f t="shared" si="9"/>
        <v>0</v>
      </c>
      <c r="Q35" s="239"/>
      <c r="R35" s="216"/>
      <c r="S35" s="4" t="str">
        <f t="shared" si="10"/>
        <v>, </v>
      </c>
      <c r="T35" s="4" t="str">
        <f t="shared" si="11"/>
        <v>, </v>
      </c>
      <c r="U35" s="239"/>
      <c r="V35" s="210"/>
      <c r="W35" s="7"/>
    </row>
    <row r="36" spans="1:23" ht="15" customHeight="1">
      <c r="A36" s="63">
        <v>27</v>
      </c>
      <c r="B36" s="46"/>
      <c r="C36" s="46"/>
      <c r="D36" s="46"/>
      <c r="E36" s="46"/>
      <c r="F36" s="46"/>
      <c r="G36" s="151"/>
      <c r="H36" s="51"/>
      <c r="I36" s="192">
        <f t="shared" si="6"/>
      </c>
      <c r="J36" s="244" t="str">
        <f t="shared" si="7"/>
        <v>z</v>
      </c>
      <c r="K36" s="159"/>
      <c r="L36" s="150"/>
      <c r="M36" s="150"/>
      <c r="N36" s="150"/>
      <c r="O36" s="150">
        <f t="shared" si="8"/>
        <v>0</v>
      </c>
      <c r="P36" s="149">
        <f t="shared" si="9"/>
        <v>0</v>
      </c>
      <c r="Q36" s="239"/>
      <c r="R36" s="216"/>
      <c r="S36" s="4" t="str">
        <f t="shared" si="10"/>
        <v>, </v>
      </c>
      <c r="T36" s="4" t="str">
        <f t="shared" si="11"/>
        <v>, </v>
      </c>
      <c r="U36" s="239"/>
      <c r="V36" s="210"/>
      <c r="W36" s="7"/>
    </row>
    <row r="37" spans="1:23" ht="15" customHeight="1">
      <c r="A37" s="63">
        <v>28</v>
      </c>
      <c r="B37" s="46"/>
      <c r="C37" s="46"/>
      <c r="D37" s="46"/>
      <c r="E37" s="46"/>
      <c r="F37" s="46"/>
      <c r="G37" s="151"/>
      <c r="H37" s="51"/>
      <c r="I37" s="192">
        <f t="shared" si="6"/>
      </c>
      <c r="J37" s="244" t="str">
        <f t="shared" si="7"/>
        <v>z</v>
      </c>
      <c r="K37" s="159"/>
      <c r="L37" s="150"/>
      <c r="M37" s="150"/>
      <c r="N37" s="150"/>
      <c r="O37" s="150">
        <f t="shared" si="8"/>
        <v>0</v>
      </c>
      <c r="P37" s="149">
        <f t="shared" si="9"/>
        <v>0</v>
      </c>
      <c r="Q37" s="239"/>
      <c r="R37" s="216"/>
      <c r="S37" s="4" t="str">
        <f t="shared" si="10"/>
        <v>, </v>
      </c>
      <c r="T37" s="4" t="str">
        <f t="shared" si="11"/>
        <v>, </v>
      </c>
      <c r="U37" s="239"/>
      <c r="V37" s="210"/>
      <c r="W37" s="7"/>
    </row>
    <row r="38" spans="1:23" ht="15" customHeight="1">
      <c r="A38" s="63">
        <v>29</v>
      </c>
      <c r="B38" s="46"/>
      <c r="C38" s="46"/>
      <c r="D38" s="46"/>
      <c r="E38" s="46"/>
      <c r="F38" s="46"/>
      <c r="G38" s="151"/>
      <c r="H38" s="51"/>
      <c r="I38" s="192">
        <f t="shared" si="6"/>
      </c>
      <c r="J38" s="244" t="str">
        <f t="shared" si="7"/>
        <v>z</v>
      </c>
      <c r="K38" s="159"/>
      <c r="L38" s="150"/>
      <c r="M38" s="150"/>
      <c r="N38" s="150"/>
      <c r="O38" s="150">
        <f t="shared" si="8"/>
        <v>0</v>
      </c>
      <c r="P38" s="149">
        <f t="shared" si="9"/>
        <v>0</v>
      </c>
      <c r="Q38" s="239"/>
      <c r="R38" s="216"/>
      <c r="S38" s="4" t="str">
        <f t="shared" si="10"/>
        <v>, </v>
      </c>
      <c r="T38" s="4" t="str">
        <f t="shared" si="11"/>
        <v>, </v>
      </c>
      <c r="U38" s="239"/>
      <c r="V38" s="210"/>
      <c r="W38" s="7"/>
    </row>
    <row r="39" spans="1:23" ht="15" customHeight="1">
      <c r="A39" s="63">
        <v>30</v>
      </c>
      <c r="B39" s="46"/>
      <c r="C39" s="46"/>
      <c r="D39" s="46"/>
      <c r="E39" s="46"/>
      <c r="F39" s="46"/>
      <c r="G39" s="151"/>
      <c r="H39" s="51"/>
      <c r="I39" s="192">
        <f t="shared" si="6"/>
      </c>
      <c r="J39" s="244" t="str">
        <f t="shared" si="7"/>
        <v>z</v>
      </c>
      <c r="K39" s="159"/>
      <c r="L39" s="150"/>
      <c r="M39" s="150"/>
      <c r="N39" s="150"/>
      <c r="O39" s="150">
        <f t="shared" si="8"/>
        <v>0</v>
      </c>
      <c r="P39" s="149">
        <f t="shared" si="9"/>
        <v>0</v>
      </c>
      <c r="Q39" s="239"/>
      <c r="R39" s="216"/>
      <c r="S39" s="4" t="str">
        <f t="shared" si="10"/>
        <v>, </v>
      </c>
      <c r="T39" s="4" t="str">
        <f t="shared" si="11"/>
        <v>, </v>
      </c>
      <c r="U39" s="239"/>
      <c r="V39" s="210"/>
      <c r="W39" s="7"/>
    </row>
    <row r="40" spans="1:23" ht="15" customHeight="1">
      <c r="A40" s="63">
        <v>31</v>
      </c>
      <c r="B40" s="46"/>
      <c r="C40" s="46"/>
      <c r="D40" s="46"/>
      <c r="E40" s="46"/>
      <c r="F40" s="46"/>
      <c r="G40" s="151"/>
      <c r="H40" s="51"/>
      <c r="I40" s="192">
        <f t="shared" si="6"/>
      </c>
      <c r="J40" s="244" t="str">
        <f t="shared" si="7"/>
        <v>z</v>
      </c>
      <c r="K40" s="159"/>
      <c r="L40" s="150"/>
      <c r="M40" s="150"/>
      <c r="N40" s="150"/>
      <c r="O40" s="150">
        <f t="shared" si="8"/>
        <v>0</v>
      </c>
      <c r="P40" s="149">
        <f t="shared" si="9"/>
        <v>0</v>
      </c>
      <c r="Q40" s="239"/>
      <c r="R40" s="216"/>
      <c r="S40" s="4" t="str">
        <f t="shared" si="10"/>
        <v>, </v>
      </c>
      <c r="T40" s="4" t="str">
        <f t="shared" si="11"/>
        <v>, </v>
      </c>
      <c r="U40" s="239"/>
      <c r="V40" s="210"/>
      <c r="W40" s="7"/>
    </row>
    <row r="41" spans="1:23" ht="15" customHeight="1" thickBot="1">
      <c r="A41" s="152">
        <v>32</v>
      </c>
      <c r="B41" s="153"/>
      <c r="C41" s="153"/>
      <c r="D41" s="153"/>
      <c r="E41" s="153"/>
      <c r="F41" s="153"/>
      <c r="G41" s="154"/>
      <c r="H41" s="197"/>
      <c r="I41" s="193">
        <f t="shared" si="6"/>
      </c>
      <c r="J41" s="245" t="str">
        <f t="shared" si="7"/>
        <v>z</v>
      </c>
      <c r="K41" s="160"/>
      <c r="L41" s="156"/>
      <c r="M41" s="156"/>
      <c r="N41" s="156"/>
      <c r="O41" s="156">
        <f t="shared" si="8"/>
        <v>0</v>
      </c>
      <c r="P41" s="155">
        <f t="shared" si="9"/>
        <v>0</v>
      </c>
      <c r="Q41" s="240"/>
      <c r="R41" s="217"/>
      <c r="S41" s="4" t="str">
        <f t="shared" si="10"/>
        <v>, </v>
      </c>
      <c r="T41" s="4" t="str">
        <f t="shared" si="11"/>
        <v>, </v>
      </c>
      <c r="U41" s="240"/>
      <c r="V41" s="211"/>
      <c r="W41" s="7"/>
    </row>
    <row r="42" spans="1:23" ht="12.75">
      <c r="A42" s="4"/>
      <c r="B42" s="4"/>
      <c r="C42" s="4"/>
      <c r="D42" s="4"/>
      <c r="E42" s="4"/>
      <c r="F42" s="4"/>
      <c r="G42" s="4"/>
      <c r="H42" s="4"/>
      <c r="I42" s="4"/>
      <c r="J42" s="4"/>
      <c r="K42" s="4"/>
      <c r="L42" s="4"/>
      <c r="M42" s="4"/>
      <c r="N42" s="4"/>
      <c r="O42" s="4"/>
      <c r="P42" s="4"/>
      <c r="Q42" s="4"/>
      <c r="R42" s="4"/>
      <c r="S42" s="4"/>
      <c r="T42" s="4"/>
      <c r="U42" s="7"/>
      <c r="V42" s="7"/>
      <c r="W42" s="7"/>
    </row>
    <row r="43" spans="1:23" ht="12.75">
      <c r="A43" s="4"/>
      <c r="B43" s="4"/>
      <c r="C43" s="4"/>
      <c r="D43" s="4"/>
      <c r="E43" s="4"/>
      <c r="F43" s="4"/>
      <c r="G43" s="4"/>
      <c r="H43" s="4"/>
      <c r="I43" s="4"/>
      <c r="J43" s="4"/>
      <c r="K43" s="4"/>
      <c r="L43" s="4"/>
      <c r="M43" s="4"/>
      <c r="N43" s="4"/>
      <c r="O43" s="4"/>
      <c r="P43" s="4"/>
      <c r="Q43" s="4"/>
      <c r="R43" s="4"/>
      <c r="S43" s="4"/>
      <c r="U43" s="7"/>
      <c r="V43" s="7"/>
      <c r="W43" s="7"/>
    </row>
    <row r="44" spans="1:23" ht="12.75">
      <c r="A44" s="4"/>
      <c r="B44" s="4"/>
      <c r="C44" s="4"/>
      <c r="D44" s="4"/>
      <c r="E44" s="4"/>
      <c r="F44" s="4"/>
      <c r="G44" s="4"/>
      <c r="H44" s="4"/>
      <c r="I44" s="4"/>
      <c r="J44" s="4"/>
      <c r="K44" s="4"/>
      <c r="L44" s="4"/>
      <c r="M44" s="4"/>
      <c r="N44" s="4"/>
      <c r="O44" s="4"/>
      <c r="P44" s="4"/>
      <c r="Q44" s="4"/>
      <c r="R44" s="4"/>
      <c r="S44" s="4"/>
      <c r="U44" s="7"/>
      <c r="V44" s="7"/>
      <c r="W44" s="7"/>
    </row>
    <row r="45" spans="1:23" ht="12.75">
      <c r="A45" s="4"/>
      <c r="B45" s="4"/>
      <c r="C45" s="4"/>
      <c r="D45" s="4"/>
      <c r="E45" s="4"/>
      <c r="F45" s="4"/>
      <c r="G45" s="4"/>
      <c r="H45" s="4"/>
      <c r="I45" s="4"/>
      <c r="J45" s="4"/>
      <c r="K45" s="4"/>
      <c r="L45" s="4"/>
      <c r="M45" s="4"/>
      <c r="N45" s="4"/>
      <c r="O45" s="4"/>
      <c r="P45" s="4"/>
      <c r="Q45" s="4"/>
      <c r="R45" s="4"/>
      <c r="S45" s="4"/>
      <c r="U45" s="7"/>
      <c r="V45" s="7"/>
      <c r="W45" s="7"/>
    </row>
    <row r="46" spans="1:23" ht="12.75">
      <c r="A46" s="4"/>
      <c r="B46" s="4"/>
      <c r="C46" s="4"/>
      <c r="D46" s="4"/>
      <c r="E46" s="4"/>
      <c r="F46" s="4"/>
      <c r="G46" s="4"/>
      <c r="H46" s="4"/>
      <c r="I46" s="4"/>
      <c r="J46" s="4"/>
      <c r="K46" s="4"/>
      <c r="L46" s="4"/>
      <c r="M46" s="4"/>
      <c r="N46" s="4"/>
      <c r="O46" s="4"/>
      <c r="P46" s="4"/>
      <c r="Q46" s="4"/>
      <c r="R46" s="4"/>
      <c r="S46" s="4"/>
      <c r="U46" s="7"/>
      <c r="V46" s="7"/>
      <c r="W46" s="7"/>
    </row>
    <row r="47" spans="1:23" ht="12.75">
      <c r="A47" s="4"/>
      <c r="B47" s="4"/>
      <c r="C47" s="4"/>
      <c r="D47" s="4"/>
      <c r="E47" s="4"/>
      <c r="F47" s="4"/>
      <c r="G47" s="4"/>
      <c r="H47" s="4"/>
      <c r="I47" s="4"/>
      <c r="J47" s="4"/>
      <c r="K47" s="4"/>
      <c r="L47" s="4"/>
      <c r="M47" s="4"/>
      <c r="N47" s="4"/>
      <c r="O47" s="4"/>
      <c r="P47" s="4"/>
      <c r="Q47" s="4"/>
      <c r="R47" s="4"/>
      <c r="S47" s="4"/>
      <c r="U47" s="7"/>
      <c r="V47" s="7"/>
      <c r="W47" s="7"/>
    </row>
    <row r="48" spans="1:23" ht="12.75">
      <c r="A48" s="4"/>
      <c r="B48" s="4"/>
      <c r="C48" s="4"/>
      <c r="D48" s="4"/>
      <c r="E48" s="4"/>
      <c r="F48" s="4"/>
      <c r="G48" s="4"/>
      <c r="H48" s="4"/>
      <c r="I48" s="4"/>
      <c r="J48" s="4"/>
      <c r="K48" s="4"/>
      <c r="L48" s="4"/>
      <c r="M48" s="4"/>
      <c r="N48" s="4"/>
      <c r="O48" s="4"/>
      <c r="P48" s="4"/>
      <c r="Q48" s="4"/>
      <c r="R48" s="4"/>
      <c r="S48" s="4"/>
      <c r="U48" s="7"/>
      <c r="V48" s="7"/>
      <c r="W48" s="7"/>
    </row>
    <row r="49" spans="1:23" ht="12.75">
      <c r="A49" s="4"/>
      <c r="B49" s="4"/>
      <c r="C49" s="4"/>
      <c r="D49" s="4"/>
      <c r="E49" s="4"/>
      <c r="F49" s="4"/>
      <c r="G49" s="4"/>
      <c r="H49" s="4"/>
      <c r="I49" s="4"/>
      <c r="J49" s="4"/>
      <c r="K49" s="4"/>
      <c r="L49" s="4"/>
      <c r="M49" s="4"/>
      <c r="N49" s="4"/>
      <c r="O49" s="4"/>
      <c r="P49" s="4"/>
      <c r="Q49" s="4"/>
      <c r="R49" s="4"/>
      <c r="S49" s="4"/>
      <c r="U49" s="7"/>
      <c r="V49" s="7"/>
      <c r="W49" s="7"/>
    </row>
    <row r="50" spans="1:23" ht="12.75">
      <c r="A50" s="4"/>
      <c r="B50" s="4"/>
      <c r="C50" s="4"/>
      <c r="D50" s="4"/>
      <c r="E50" s="4"/>
      <c r="F50" s="4"/>
      <c r="G50" s="4"/>
      <c r="H50" s="4"/>
      <c r="I50" s="4"/>
      <c r="J50" s="4"/>
      <c r="K50" s="4"/>
      <c r="L50" s="4"/>
      <c r="M50" s="4"/>
      <c r="N50" s="4"/>
      <c r="O50" s="4"/>
      <c r="P50" s="4"/>
      <c r="Q50" s="4"/>
      <c r="R50" s="4"/>
      <c r="S50" s="4"/>
      <c r="U50" s="7"/>
      <c r="V50" s="7"/>
      <c r="W50" s="7"/>
    </row>
    <row r="51" spans="1:23" ht="12.75">
      <c r="A51" s="4"/>
      <c r="B51" s="4"/>
      <c r="C51" s="4"/>
      <c r="D51" s="4"/>
      <c r="E51" s="4"/>
      <c r="F51" s="4"/>
      <c r="G51" s="4"/>
      <c r="H51" s="4"/>
      <c r="I51" s="4"/>
      <c r="J51" s="4"/>
      <c r="K51" s="4"/>
      <c r="L51" s="4"/>
      <c r="M51" s="4"/>
      <c r="N51" s="4"/>
      <c r="O51" s="4"/>
      <c r="P51" s="4"/>
      <c r="Q51" s="4"/>
      <c r="R51" s="4"/>
      <c r="S51" s="4"/>
      <c r="U51" s="7"/>
      <c r="V51" s="7"/>
      <c r="W51" s="7"/>
    </row>
    <row r="52" spans="1:23" ht="12.75">
      <c r="A52" s="4"/>
      <c r="B52" s="4"/>
      <c r="C52" s="4"/>
      <c r="D52" s="4"/>
      <c r="E52" s="4"/>
      <c r="F52" s="4"/>
      <c r="G52" s="4"/>
      <c r="H52" s="4"/>
      <c r="I52" s="4"/>
      <c r="J52" s="4"/>
      <c r="K52" s="4"/>
      <c r="L52" s="4"/>
      <c r="M52" s="4"/>
      <c r="N52" s="4"/>
      <c r="O52" s="4"/>
      <c r="P52" s="4"/>
      <c r="Q52" s="4"/>
      <c r="R52" s="4"/>
      <c r="S52" s="4"/>
      <c r="U52" s="7"/>
      <c r="V52" s="7"/>
      <c r="W52" s="7"/>
    </row>
    <row r="53" spans="1:23" ht="12.75">
      <c r="A53" s="4"/>
      <c r="B53" s="4"/>
      <c r="C53" s="4"/>
      <c r="D53" s="4"/>
      <c r="E53" s="4"/>
      <c r="F53" s="4"/>
      <c r="G53" s="4"/>
      <c r="H53" s="4"/>
      <c r="I53" s="4"/>
      <c r="J53" s="4"/>
      <c r="K53" s="4"/>
      <c r="L53" s="4"/>
      <c r="M53" s="4"/>
      <c r="N53" s="4"/>
      <c r="O53" s="4"/>
      <c r="P53" s="4"/>
      <c r="Q53" s="4"/>
      <c r="R53" s="4"/>
      <c r="S53" s="4"/>
      <c r="U53" s="7"/>
      <c r="V53" s="7"/>
      <c r="W53" s="7"/>
    </row>
    <row r="54" spans="1:23" ht="12.75">
      <c r="A54" s="4"/>
      <c r="B54" s="4"/>
      <c r="C54" s="4"/>
      <c r="D54" s="4"/>
      <c r="E54" s="4"/>
      <c r="F54" s="4"/>
      <c r="G54" s="4"/>
      <c r="H54" s="4"/>
      <c r="I54" s="4"/>
      <c r="J54" s="4"/>
      <c r="K54" s="4"/>
      <c r="L54" s="4"/>
      <c r="M54" s="4"/>
      <c r="N54" s="4"/>
      <c r="O54" s="4"/>
      <c r="P54" s="4"/>
      <c r="Q54" s="4"/>
      <c r="R54" s="4"/>
      <c r="S54" s="4"/>
      <c r="U54" s="7"/>
      <c r="V54" s="7"/>
      <c r="W54" s="7"/>
    </row>
    <row r="55" spans="1:23" ht="12.75">
      <c r="A55" s="4"/>
      <c r="B55" s="4"/>
      <c r="C55" s="4"/>
      <c r="D55" s="4"/>
      <c r="E55" s="4"/>
      <c r="F55" s="4"/>
      <c r="G55" s="4"/>
      <c r="H55" s="4"/>
      <c r="I55" s="4"/>
      <c r="J55" s="4"/>
      <c r="K55" s="4"/>
      <c r="L55" s="4"/>
      <c r="M55" s="4"/>
      <c r="N55" s="4"/>
      <c r="O55" s="4"/>
      <c r="P55" s="4"/>
      <c r="Q55" s="4"/>
      <c r="R55" s="4"/>
      <c r="S55" s="4"/>
      <c r="U55" s="7"/>
      <c r="V55" s="7"/>
      <c r="W55" s="7"/>
    </row>
    <row r="56" spans="1:23" ht="12.75">
      <c r="A56" s="4"/>
      <c r="B56" s="4"/>
      <c r="C56" s="4"/>
      <c r="D56" s="4"/>
      <c r="E56" s="4"/>
      <c r="F56" s="4"/>
      <c r="G56" s="4"/>
      <c r="H56" s="4"/>
      <c r="I56" s="4"/>
      <c r="J56" s="4"/>
      <c r="K56" s="4"/>
      <c r="L56" s="4"/>
      <c r="M56" s="4"/>
      <c r="N56" s="4"/>
      <c r="O56" s="4"/>
      <c r="P56" s="4"/>
      <c r="Q56" s="4"/>
      <c r="R56" s="4"/>
      <c r="S56" s="4"/>
      <c r="U56" s="7"/>
      <c r="V56" s="7"/>
      <c r="W56" s="7"/>
    </row>
    <row r="57" spans="1:23" ht="12.75">
      <c r="A57" s="4"/>
      <c r="B57" s="4"/>
      <c r="C57" s="4"/>
      <c r="D57" s="4"/>
      <c r="E57" s="4"/>
      <c r="F57" s="4"/>
      <c r="G57" s="4"/>
      <c r="H57" s="4"/>
      <c r="I57" s="4"/>
      <c r="J57" s="4"/>
      <c r="K57" s="4"/>
      <c r="L57" s="4"/>
      <c r="M57" s="4"/>
      <c r="N57" s="4"/>
      <c r="O57" s="4"/>
      <c r="P57" s="4"/>
      <c r="Q57" s="4"/>
      <c r="R57" s="4"/>
      <c r="S57" s="4"/>
      <c r="U57" s="7"/>
      <c r="V57" s="7"/>
      <c r="W57" s="7"/>
    </row>
    <row r="58" spans="1:23" ht="12.75">
      <c r="A58" s="4"/>
      <c r="B58" s="4"/>
      <c r="C58" s="4"/>
      <c r="D58" s="4"/>
      <c r="E58" s="4"/>
      <c r="F58" s="4"/>
      <c r="G58" s="4"/>
      <c r="H58" s="4"/>
      <c r="I58" s="4"/>
      <c r="J58" s="4"/>
      <c r="K58" s="4"/>
      <c r="L58" s="4"/>
      <c r="M58" s="4"/>
      <c r="N58" s="4"/>
      <c r="O58" s="4"/>
      <c r="P58" s="4"/>
      <c r="Q58" s="4"/>
      <c r="R58" s="4"/>
      <c r="S58" s="4"/>
      <c r="U58" s="7"/>
      <c r="V58" s="7"/>
      <c r="W58" s="7"/>
    </row>
    <row r="59" spans="1:23" ht="12.75">
      <c r="A59" s="4"/>
      <c r="B59" s="4"/>
      <c r="C59" s="4"/>
      <c r="D59" s="4"/>
      <c r="E59" s="4"/>
      <c r="F59" s="4"/>
      <c r="G59" s="4"/>
      <c r="H59" s="4"/>
      <c r="I59" s="4"/>
      <c r="J59" s="4"/>
      <c r="K59" s="4"/>
      <c r="L59" s="4"/>
      <c r="M59" s="4"/>
      <c r="N59" s="4"/>
      <c r="O59" s="4"/>
      <c r="P59" s="4"/>
      <c r="Q59" s="4"/>
      <c r="R59" s="4"/>
      <c r="S59" s="4"/>
      <c r="U59" s="7"/>
      <c r="V59" s="7"/>
      <c r="W59" s="7"/>
    </row>
    <row r="60" spans="1:23" ht="12.75">
      <c r="A60" s="4"/>
      <c r="B60" s="4"/>
      <c r="C60" s="4"/>
      <c r="D60" s="4"/>
      <c r="E60" s="4"/>
      <c r="F60" s="4"/>
      <c r="G60" s="4"/>
      <c r="H60" s="4"/>
      <c r="I60" s="4"/>
      <c r="J60" s="4"/>
      <c r="K60" s="4"/>
      <c r="L60" s="4"/>
      <c r="M60" s="4"/>
      <c r="N60" s="4"/>
      <c r="O60" s="4"/>
      <c r="P60" s="4"/>
      <c r="Q60" s="4"/>
      <c r="R60" s="4"/>
      <c r="S60" s="4"/>
      <c r="U60" s="7"/>
      <c r="V60" s="7"/>
      <c r="W60" s="7"/>
    </row>
    <row r="61" spans="1:23" ht="12.75">
      <c r="A61" s="4"/>
      <c r="B61" s="4"/>
      <c r="C61" s="4"/>
      <c r="D61" s="4"/>
      <c r="E61" s="4"/>
      <c r="F61" s="4"/>
      <c r="G61" s="4"/>
      <c r="H61" s="4"/>
      <c r="I61" s="4"/>
      <c r="J61" s="4"/>
      <c r="K61" s="4"/>
      <c r="L61" s="4"/>
      <c r="M61" s="4"/>
      <c r="N61" s="4"/>
      <c r="O61" s="4"/>
      <c r="P61" s="4"/>
      <c r="Q61" s="4"/>
      <c r="R61" s="4"/>
      <c r="S61" s="4"/>
      <c r="T61" s="4"/>
      <c r="U61" s="7"/>
      <c r="V61" s="7"/>
      <c r="W61" s="7"/>
    </row>
    <row r="62" spans="1:23" ht="12.75">
      <c r="A62" s="4"/>
      <c r="B62" s="4"/>
      <c r="C62" s="4"/>
      <c r="D62" s="4"/>
      <c r="E62" s="4"/>
      <c r="F62" s="4"/>
      <c r="G62" s="4"/>
      <c r="H62" s="4"/>
      <c r="I62" s="4"/>
      <c r="J62" s="4"/>
      <c r="K62" s="4"/>
      <c r="L62" s="4"/>
      <c r="M62" s="4"/>
      <c r="N62" s="4"/>
      <c r="O62" s="4"/>
      <c r="P62" s="4"/>
      <c r="Q62" s="4"/>
      <c r="R62" s="4"/>
      <c r="S62" s="4"/>
      <c r="T62" s="4"/>
      <c r="U62" s="7"/>
      <c r="V62" s="7"/>
      <c r="W62" s="7"/>
    </row>
  </sheetData>
  <mergeCells count="6">
    <mergeCell ref="B8:D8"/>
    <mergeCell ref="E8:G8"/>
    <mergeCell ref="U8:V8"/>
    <mergeCell ref="Q8:R8"/>
    <mergeCell ref="K8:L8"/>
    <mergeCell ref="M8:N8"/>
  </mergeCells>
  <printOptions/>
  <pageMargins left="0.28" right="0.31" top="0.3937007874015748" bottom="0.3937007874015748" header="0" footer="0"/>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T88"/>
  <sheetViews>
    <sheetView showZeros="0" tabSelected="1" workbookViewId="0" topLeftCell="A1">
      <selection activeCell="K18" sqref="K18"/>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1" customFormat="1" ht="19.5" customHeight="1">
      <c r="A1" s="17" t="str">
        <f>Tytuł!$C$10</f>
        <v>MP UKS 2005</v>
      </c>
      <c r="B1" s="17"/>
      <c r="C1" s="17"/>
      <c r="D1" s="17"/>
      <c r="E1" s="17"/>
      <c r="F1" s="17"/>
      <c r="G1" s="17"/>
      <c r="H1" s="17"/>
      <c r="I1" s="17"/>
      <c r="J1" s="18" t="s">
        <v>17</v>
      </c>
      <c r="K1" s="11" t="str">
        <f>Tytuł!$C$14</f>
        <v>Wiesław Kozica</v>
      </c>
      <c r="L1" s="17"/>
      <c r="M1" s="17"/>
      <c r="N1" s="17"/>
      <c r="O1" s="17"/>
      <c r="P1" s="17"/>
      <c r="Q1" s="17"/>
      <c r="R1" s="17"/>
      <c r="S1" s="17"/>
      <c r="T1" s="17"/>
    </row>
    <row r="2" spans="1:20" ht="12.75">
      <c r="A2" s="4"/>
      <c r="B2" s="4"/>
      <c r="C2" s="4"/>
      <c r="D2" s="4"/>
      <c r="E2" s="4"/>
      <c r="F2" s="4"/>
      <c r="G2" s="4"/>
      <c r="H2" s="4"/>
      <c r="I2" s="4"/>
      <c r="J2" s="18" t="s">
        <v>4</v>
      </c>
      <c r="K2" s="11" t="str">
        <f>Tytuł!$G$10</f>
        <v>MŁODZICZKI</v>
      </c>
      <c r="L2" s="4"/>
      <c r="M2" s="4"/>
      <c r="N2" s="4"/>
      <c r="O2" s="4"/>
      <c r="P2" s="4"/>
      <c r="Q2" s="4"/>
      <c r="R2" s="4"/>
      <c r="S2" s="4"/>
      <c r="T2" s="4"/>
    </row>
    <row r="3" spans="1:20" ht="12.75">
      <c r="A3" s="4"/>
      <c r="B3" s="4"/>
      <c r="C3" s="12" t="s">
        <v>18</v>
      </c>
      <c r="D3" s="4"/>
      <c r="E3" s="4"/>
      <c r="F3" s="4"/>
      <c r="G3" s="4"/>
      <c r="H3" s="4"/>
      <c r="I3" s="4"/>
      <c r="J3" s="18" t="s">
        <v>5</v>
      </c>
      <c r="K3" s="11" t="str">
        <f>Tytuł!$G$12</f>
        <v>Piotrków Trybunalski</v>
      </c>
      <c r="L3" s="4"/>
      <c r="M3" s="4"/>
      <c r="N3" s="4"/>
      <c r="O3" s="4"/>
      <c r="P3" s="4"/>
      <c r="Q3" s="4"/>
      <c r="R3" s="4"/>
      <c r="S3" s="4"/>
      <c r="T3" s="4"/>
    </row>
    <row r="4" spans="1:20" ht="12.75">
      <c r="A4" s="4"/>
      <c r="B4" s="4"/>
      <c r="C4" s="96" t="s">
        <v>47</v>
      </c>
      <c r="D4" s="4"/>
      <c r="E4" s="4"/>
      <c r="F4" s="4"/>
      <c r="G4" s="4"/>
      <c r="H4" s="4"/>
      <c r="I4" s="4"/>
      <c r="J4" s="18" t="s">
        <v>6</v>
      </c>
      <c r="K4" s="11" t="str">
        <f>Tytuł!$G$14</f>
        <v>02-05.09.2005</v>
      </c>
      <c r="L4" s="4"/>
      <c r="M4" s="4"/>
      <c r="N4" s="4"/>
      <c r="O4" s="4"/>
      <c r="P4" s="4"/>
      <c r="Q4" s="4"/>
      <c r="R4" s="4"/>
      <c r="S4" s="4"/>
      <c r="T4" s="4"/>
    </row>
    <row r="5" spans="1:20" ht="9.75" customHeight="1">
      <c r="A5" s="4"/>
      <c r="B5" s="4"/>
      <c r="C5" s="4"/>
      <c r="D5" s="4"/>
      <c r="E5" s="4"/>
      <c r="F5" s="4"/>
      <c r="G5" s="4"/>
      <c r="H5" s="4"/>
      <c r="I5" s="4"/>
      <c r="J5" s="4"/>
      <c r="K5" s="4"/>
      <c r="L5" s="4"/>
      <c r="M5" s="4"/>
      <c r="N5" s="4"/>
      <c r="O5" s="4"/>
      <c r="P5" s="4"/>
      <c r="Q5" s="4"/>
      <c r="R5" s="4"/>
      <c r="S5" s="4"/>
      <c r="T5" s="4"/>
    </row>
    <row r="6" spans="1:20" ht="9.75" customHeight="1">
      <c r="A6" s="67"/>
      <c r="B6" s="68" t="s">
        <v>20</v>
      </c>
      <c r="C6" s="68" t="s">
        <v>21</v>
      </c>
      <c r="D6" s="68" t="s">
        <v>8</v>
      </c>
      <c r="E6" s="67" t="s">
        <v>22</v>
      </c>
      <c r="F6" s="67"/>
      <c r="G6" s="68" t="s">
        <v>11</v>
      </c>
      <c r="H6" s="67"/>
      <c r="I6" s="68" t="s">
        <v>23</v>
      </c>
      <c r="J6" s="68"/>
      <c r="K6" s="68" t="s">
        <v>24</v>
      </c>
      <c r="L6" s="68"/>
      <c r="M6" s="68" t="s">
        <v>25</v>
      </c>
      <c r="N6" s="68"/>
      <c r="O6" s="67"/>
      <c r="Q6" s="4"/>
      <c r="R6" s="4"/>
      <c r="S6" s="4"/>
      <c r="T6" s="4"/>
    </row>
    <row r="7" spans="1:20" ht="9" customHeight="1">
      <c r="A7" s="69"/>
      <c r="B7" s="4"/>
      <c r="C7" s="4"/>
      <c r="D7" s="4"/>
      <c r="E7" s="4"/>
      <c r="F7" s="4"/>
      <c r="G7" s="4"/>
      <c r="H7" s="4"/>
      <c r="I7" s="4"/>
      <c r="J7" s="4"/>
      <c r="K7" s="4"/>
      <c r="L7" s="4"/>
      <c r="M7" s="4"/>
      <c r="N7" s="4"/>
      <c r="O7" s="4"/>
      <c r="P7" s="4"/>
      <c r="Q7" s="97"/>
      <c r="R7" s="4"/>
      <c r="S7" s="4"/>
      <c r="T7" s="4"/>
    </row>
    <row r="8" spans="1:20" ht="9" customHeight="1">
      <c r="A8" s="69"/>
      <c r="B8" s="4"/>
      <c r="C8" s="4"/>
      <c r="D8" s="4"/>
      <c r="E8" s="4"/>
      <c r="F8" s="4"/>
      <c r="G8" s="4"/>
      <c r="H8" s="4"/>
      <c r="I8" s="4"/>
      <c r="J8" s="4"/>
      <c r="K8" s="4"/>
      <c r="L8" s="4"/>
      <c r="M8" s="4"/>
      <c r="N8" s="4"/>
      <c r="O8" s="4"/>
      <c r="P8" s="4"/>
      <c r="Q8" s="97"/>
      <c r="R8" s="4"/>
      <c r="S8" s="4"/>
      <c r="T8" s="4"/>
    </row>
    <row r="9" spans="1:20" ht="9" customHeight="1">
      <c r="A9" s="105"/>
      <c r="B9" s="106"/>
      <c r="C9" s="106"/>
      <c r="D9" s="106"/>
      <c r="E9" s="107" t="str">
        <f>IF($D10="","",VLOOKUP($D10,'ListaTG(D)'!$A$10:$T$41,19))</f>
        <v>KUSIDEŁ, Magdalena</v>
      </c>
      <c r="F9" s="108"/>
      <c r="G9" s="107" t="str">
        <f>IF($D10="","",VLOOKUP($D10,'ListaTG(D)'!$A$10:$T$41,4))</f>
        <v>UKS Tenis SP 41 Łódź</v>
      </c>
      <c r="H9" s="7"/>
      <c r="I9" s="7"/>
      <c r="J9" s="7"/>
      <c r="K9" s="7"/>
      <c r="L9" s="7"/>
      <c r="M9" s="7"/>
      <c r="N9" s="7"/>
      <c r="O9" s="7"/>
      <c r="P9" s="4"/>
      <c r="Q9" s="73">
        <f>IF($D9="","",VLOOKUP($D9,'Lista TG(S)'!$A$9:$J$72,2))</f>
      </c>
      <c r="R9" s="111" t="str">
        <f>IF($D10="","",VLOOKUP($D10,'ListaTG(D)'!$A$10:$T$41,2))</f>
        <v>Kusideł</v>
      </c>
      <c r="S9" s="4"/>
      <c r="T9" s="4"/>
    </row>
    <row r="10" spans="1:20" ht="9" customHeight="1">
      <c r="A10" s="105">
        <v>1</v>
      </c>
      <c r="B10" s="106">
        <f>IF($D10="","",VLOOKUP($D10,'ListaTG(D)'!$A$10:$T$41,8))</f>
        <v>0</v>
      </c>
      <c r="C10" s="106">
        <f>IF($D10="","",VLOOKUP($D10,'ListaTG(D)'!$A$10:$T$41,9))</f>
        <v>142</v>
      </c>
      <c r="D10" s="90">
        <v>1</v>
      </c>
      <c r="E10" s="107" t="str">
        <f>IF($D10="","",VLOOKUP($D10,'ListaTG(D)'!$A$10:$T$41,20))</f>
        <v>ŚWICIAK, Katarzyna</v>
      </c>
      <c r="F10" s="107"/>
      <c r="G10" s="107" t="str">
        <f>IF($D10="","",VLOOKUP($D10,'ListaTG(D)'!$A$10:$T$41,7))</f>
        <v>UKS Tenis SP 41 Łódź</v>
      </c>
      <c r="H10" s="188"/>
      <c r="I10" s="104"/>
      <c r="J10" s="111"/>
      <c r="K10" s="111"/>
      <c r="L10" s="111"/>
      <c r="M10" s="111"/>
      <c r="N10" s="111"/>
      <c r="O10" s="111"/>
      <c r="P10" s="73"/>
      <c r="Q10" s="73"/>
      <c r="R10" s="111" t="str">
        <f>IF($D10="","",VLOOKUP($D10,'ListaTG(D)'!$A$10:$T$41,5))</f>
        <v>Świciak</v>
      </c>
      <c r="S10" s="4"/>
      <c r="T10" s="4"/>
    </row>
    <row r="11" spans="1:20" ht="9" customHeight="1">
      <c r="A11" s="78"/>
      <c r="B11" s="91"/>
      <c r="C11" s="91"/>
      <c r="D11" s="167"/>
      <c r="E11" s="74"/>
      <c r="F11" s="74"/>
      <c r="G11" s="74"/>
      <c r="H11" s="189"/>
      <c r="I11" s="199" t="str">
        <f>UPPER(IF(OR(H12="a",H12="as"),R9,IF(OR(H12="b",H12="bs"),R13,)))</f>
        <v>KUSIDEŁ</v>
      </c>
      <c r="J11" s="188"/>
      <c r="K11" s="111"/>
      <c r="L11" s="111"/>
      <c r="M11" s="111"/>
      <c r="N11" s="111"/>
      <c r="O11" s="111"/>
      <c r="P11" s="73"/>
      <c r="Q11" s="73">
        <f>IF($D11="","",VLOOKUP($D11,'Lista TG(S)'!$A$9:$J$72,2))</f>
      </c>
      <c r="R11" s="4"/>
      <c r="S11" s="4"/>
      <c r="T11" s="4"/>
    </row>
    <row r="12" spans="1:20" ht="9" customHeight="1">
      <c r="A12" s="105"/>
      <c r="B12" s="113"/>
      <c r="C12" s="113"/>
      <c r="D12" s="113"/>
      <c r="E12" s="111"/>
      <c r="F12" s="111"/>
      <c r="G12" s="111"/>
      <c r="H12" s="201" t="s">
        <v>93</v>
      </c>
      <c r="I12" s="200" t="str">
        <f>UPPER(IF(OR(H12="a",H12="as"),R10,IF(OR(H12="b",H12="bs"),R14,)))</f>
        <v>ŚWICIAK</v>
      </c>
      <c r="J12" s="188"/>
      <c r="K12" s="104"/>
      <c r="L12" s="111"/>
      <c r="M12" s="111"/>
      <c r="N12" s="111"/>
      <c r="O12" s="111"/>
      <c r="P12" s="73"/>
      <c r="Q12" s="97"/>
      <c r="R12" s="4"/>
      <c r="S12" s="4"/>
      <c r="T12" s="4"/>
    </row>
    <row r="13" spans="1:20" ht="9" customHeight="1">
      <c r="A13" s="105"/>
      <c r="B13" s="113"/>
      <c r="C13" s="113"/>
      <c r="D13" s="116"/>
      <c r="E13" s="111" t="str">
        <f>IF($D14="","",VLOOKUP($D14,'ListaTG(D)'!$A$10:$T$41,19))</f>
        <v>BYE, </v>
      </c>
      <c r="F13" s="108"/>
      <c r="G13" s="111">
        <f>IF($D14="","",VLOOKUP($D14,'ListaTG(D)'!$A$10:$T$41,4))</f>
        <v>0</v>
      </c>
      <c r="H13" s="190"/>
      <c r="I13" s="74"/>
      <c r="J13" s="227">
        <f>IF(OR(H12="a",H12="as"),D10,IF(OR(H12="b",H12="bs"),D14,))</f>
        <v>1</v>
      </c>
      <c r="K13" s="228">
        <f>IF(OR(H12="a",H12="as"),D14,IF(OR(H12="b",H12="bs"),D10,))</f>
        <v>4</v>
      </c>
      <c r="L13" s="188"/>
      <c r="M13" s="111"/>
      <c r="N13" s="111"/>
      <c r="O13" s="111"/>
      <c r="P13" s="73"/>
      <c r="Q13" s="73">
        <f>IF($D13="","",VLOOKUP($D13,'Lista TG(S)'!$A$9:$J$72,2))</f>
      </c>
      <c r="R13" s="111" t="str">
        <f>IF($D14="","",VLOOKUP($D14,'ListaTG(D)'!$A$10:$T$41,2))</f>
        <v>BYE</v>
      </c>
      <c r="S13" s="4"/>
      <c r="T13" s="4"/>
    </row>
    <row r="14" spans="1:20" ht="9" customHeight="1">
      <c r="A14" s="80">
        <v>2</v>
      </c>
      <c r="B14" s="113">
        <f>IF($D14="","",VLOOKUP($D14,'ListaTG(D)'!$A$10:$T$41,8))</f>
        <v>0</v>
      </c>
      <c r="C14" s="113">
        <f>IF($D14="","",VLOOKUP($D14,'ListaTG(D)'!$A$10:$T$41,9))</f>
      </c>
      <c r="D14" s="187">
        <v>4</v>
      </c>
      <c r="E14" s="111" t="str">
        <f>IF($D14="","",VLOOKUP($D14,'ListaTG(D)'!$A$10:$T$41,20))</f>
        <v>BYE, </v>
      </c>
      <c r="F14" s="111"/>
      <c r="G14" s="111">
        <f>IF($D14="","",VLOOKUP($D14,'ListaTG(D)'!$A$10:$T$41,7))</f>
        <v>0</v>
      </c>
      <c r="H14" s="191"/>
      <c r="I14" s="104"/>
      <c r="J14" s="190"/>
      <c r="K14" s="111"/>
      <c r="L14" s="188"/>
      <c r="M14" s="111"/>
      <c r="N14" s="111"/>
      <c r="O14" s="111"/>
      <c r="P14" s="73"/>
      <c r="Q14" s="97"/>
      <c r="R14" s="111" t="str">
        <f>IF($D14="","",VLOOKUP($D14,'ListaTG(D)'!$A$10:$T$41,5))</f>
        <v>BYE</v>
      </c>
      <c r="S14" s="4"/>
      <c r="T14" s="4"/>
    </row>
    <row r="15" spans="1:20" ht="9" customHeight="1">
      <c r="A15" s="105"/>
      <c r="B15" s="91"/>
      <c r="C15" s="91"/>
      <c r="D15" s="116"/>
      <c r="E15" s="74"/>
      <c r="F15" s="74"/>
      <c r="G15" s="74"/>
      <c r="H15" s="188"/>
      <c r="I15" s="111"/>
      <c r="J15" s="190"/>
      <c r="K15" s="199" t="str">
        <f>UPPER(IF(OR(J16="a",J16="as"),I11,IF(OR(J16="b",J16="bs"),I19,)))</f>
        <v>KUSIDEŁ</v>
      </c>
      <c r="L15" s="188"/>
      <c r="M15" s="111"/>
      <c r="N15" s="111"/>
      <c r="O15" s="111"/>
      <c r="P15" s="73"/>
      <c r="Q15" s="73">
        <f>IF($D15="","",VLOOKUP($D15,'Lista TG(S)'!$A$9:$J$72,2))</f>
      </c>
      <c r="R15" s="4"/>
      <c r="S15" s="4"/>
      <c r="T15" s="4"/>
    </row>
    <row r="16" spans="1:20" ht="9" customHeight="1">
      <c r="A16" s="105"/>
      <c r="B16" s="113"/>
      <c r="C16" s="113"/>
      <c r="D16" s="113"/>
      <c r="E16" s="111"/>
      <c r="F16" s="111"/>
      <c r="G16" s="111"/>
      <c r="H16" s="188"/>
      <c r="I16" s="111"/>
      <c r="J16" s="201" t="s">
        <v>93</v>
      </c>
      <c r="K16" s="200" t="str">
        <f>UPPER(IF(OR(J16="a",J16="as"),I12,IF(OR(J16="b",J16="bs"),I20,)))</f>
        <v>ŚWICIAK</v>
      </c>
      <c r="L16" s="188"/>
      <c r="M16" s="104"/>
      <c r="N16" s="111"/>
      <c r="O16" s="111"/>
      <c r="P16" s="73"/>
      <c r="Q16" s="97"/>
      <c r="R16" s="4"/>
      <c r="S16" s="4"/>
      <c r="T16" s="4"/>
    </row>
    <row r="17" spans="1:20" ht="9" customHeight="1">
      <c r="A17" s="105"/>
      <c r="B17" s="113"/>
      <c r="C17" s="113"/>
      <c r="D17" s="116"/>
      <c r="E17" s="111" t="str">
        <f>IF($D18="","",VLOOKUP($D18,'ListaTG(D)'!$A$10:$T$41,19))</f>
        <v>FRANKOWSKA, Monika</v>
      </c>
      <c r="F17" s="108"/>
      <c r="G17" s="111" t="str">
        <f>IF($D18="","",VLOOKUP($D18,'ListaTG(D)'!$A$10:$T$41,4))</f>
        <v>TUKS Kozica</v>
      </c>
      <c r="H17" s="188"/>
      <c r="I17" s="111"/>
      <c r="J17" s="201"/>
      <c r="K17" s="74" t="s">
        <v>96</v>
      </c>
      <c r="L17" s="229">
        <f>IF(OR(J16="a",J16="as"),J13,IF(OR(J16="b",J16="bs"),J21,))</f>
        <v>1</v>
      </c>
      <c r="M17" s="230">
        <f>IF(OR(J16="a",J16="as"),J21,IF(OR(J16="b",J16="bs"),J13,))</f>
        <v>3</v>
      </c>
      <c r="N17" s="111"/>
      <c r="O17" s="111"/>
      <c r="P17" s="73"/>
      <c r="Q17" s="73">
        <f>IF($D17="","",VLOOKUP($D17,'Lista TG(S)'!$A$9:$J$72,2))</f>
      </c>
      <c r="R17" s="111" t="str">
        <f>IF($D18="","",VLOOKUP($D18,'ListaTG(D)'!$A$10:$T$41,2))</f>
        <v>Frankowska</v>
      </c>
      <c r="S17" s="4"/>
      <c r="T17" s="4"/>
    </row>
    <row r="18" spans="1:20" ht="9" customHeight="1">
      <c r="A18" s="105">
        <v>3</v>
      </c>
      <c r="B18" s="113">
        <f>IF($D18="","",VLOOKUP($D18,'ListaTG(D)'!$A$10:$T$41,8))</f>
        <v>0</v>
      </c>
      <c r="C18" s="113">
        <f>IF($D18="","",VLOOKUP($D18,'ListaTG(D)'!$A$10:$T$41,9))</f>
      </c>
      <c r="D18" s="187">
        <v>2</v>
      </c>
      <c r="E18" s="111" t="str">
        <f>IF($D18="","",VLOOKUP($D18,'ListaTG(D)'!$A$10:$T$41,20))</f>
        <v>SUPEŁ, Agata</v>
      </c>
      <c r="F18" s="111"/>
      <c r="G18" s="111" t="str">
        <f>IF($D18="","",VLOOKUP($D18,'ListaTG(D)'!$A$10:$T$41,7))</f>
        <v>TUKS Kozica  P-ków</v>
      </c>
      <c r="H18" s="188"/>
      <c r="I18" s="104"/>
      <c r="J18" s="190"/>
      <c r="K18" s="111"/>
      <c r="L18" s="188"/>
      <c r="M18" s="111"/>
      <c r="N18" s="111"/>
      <c r="O18" s="111"/>
      <c r="P18" s="73"/>
      <c r="Q18" s="97"/>
      <c r="R18" s="111" t="str">
        <f>IF($D18="","",VLOOKUP($D18,'ListaTG(D)'!$A$10:$T$41,5))</f>
        <v>Supeł</v>
      </c>
      <c r="S18" s="4"/>
      <c r="T18" s="4"/>
    </row>
    <row r="19" spans="1:20" ht="9" customHeight="1">
      <c r="A19" s="78"/>
      <c r="B19" s="91"/>
      <c r="C19" s="91"/>
      <c r="D19" s="167"/>
      <c r="E19" s="74"/>
      <c r="F19" s="74"/>
      <c r="G19" s="74"/>
      <c r="H19" s="189"/>
      <c r="I19" s="199" t="str">
        <f>UPPER(IF(OR(H20="a",H20="as"),R17,IF(OR(H20="b",H20="bs"),R21,)))</f>
        <v>CHAMCZYK</v>
      </c>
      <c r="J19" s="190"/>
      <c r="K19" s="111"/>
      <c r="L19" s="188"/>
      <c r="M19" s="111"/>
      <c r="N19" s="111"/>
      <c r="O19" s="111"/>
      <c r="P19" s="73"/>
      <c r="Q19" s="73">
        <f>IF($D19="","",VLOOKUP($D19,'Lista TG(S)'!$A$9:$J$72,2))</f>
      </c>
      <c r="R19" s="4"/>
      <c r="S19" s="4"/>
      <c r="T19" s="4"/>
    </row>
    <row r="20" spans="1:20" ht="9" customHeight="1">
      <c r="A20" s="105"/>
      <c r="B20" s="113"/>
      <c r="C20" s="113"/>
      <c r="D20" s="113"/>
      <c r="E20" s="111"/>
      <c r="F20" s="111"/>
      <c r="G20" s="111"/>
      <c r="H20" s="201" t="s">
        <v>98</v>
      </c>
      <c r="I20" s="200" t="str">
        <f>UPPER(IF(OR(H20="a",H20="as"),R18,IF(OR(H20="b",H20="bs"),R22,)))</f>
        <v>SZYMAŃCZYK</v>
      </c>
      <c r="J20" s="205"/>
      <c r="K20" s="169"/>
      <c r="L20" s="188"/>
      <c r="M20" s="111"/>
      <c r="N20" s="111"/>
      <c r="O20" s="111"/>
      <c r="P20" s="73"/>
      <c r="Q20" s="97"/>
      <c r="R20" s="4"/>
      <c r="S20" s="4"/>
      <c r="T20" s="4"/>
    </row>
    <row r="21" spans="1:20" ht="9" customHeight="1">
      <c r="A21" s="105"/>
      <c r="B21" s="106"/>
      <c r="C21" s="106"/>
      <c r="D21" s="198"/>
      <c r="E21" s="107" t="str">
        <f>IF($D22="","",VLOOKUP($D22,'ListaTG(D)'!$A$10:$T$41,19))</f>
        <v>CHAMCZYK, Dominika</v>
      </c>
      <c r="F21" s="108"/>
      <c r="G21" s="107" t="str">
        <f>IF($D22="","",VLOOKUP($D22,'ListaTG(D)'!$A$10:$T$41,4))</f>
        <v>Champions Team P-ków</v>
      </c>
      <c r="H21" s="190"/>
      <c r="I21" s="111" t="s">
        <v>97</v>
      </c>
      <c r="J21" s="229">
        <f>IF(OR(H20="a",H20="as"),D18,IF(OR(H20="b",H20="bs"),D22,))</f>
        <v>3</v>
      </c>
      <c r="K21" s="230">
        <f>IF(OR(H20="a",H20="as"),D22,IF(OR(H20="b",H20="bs"),D18,))</f>
        <v>2</v>
      </c>
      <c r="L21" s="188"/>
      <c r="M21" s="111"/>
      <c r="N21" s="111"/>
      <c r="O21" s="111"/>
      <c r="P21" s="73"/>
      <c r="Q21" s="73">
        <f>IF($D21="","",VLOOKUP($D21,'Lista TG(S)'!$A$9:$J$72,2))</f>
      </c>
      <c r="R21" s="111" t="str">
        <f>IF($D22="","",VLOOKUP($D22,'ListaTG(D)'!$A$10:$T$41,2))</f>
        <v>Chamczyk</v>
      </c>
      <c r="S21" s="4"/>
      <c r="T21" s="4"/>
    </row>
    <row r="22" spans="1:20" ht="9" customHeight="1">
      <c r="A22" s="80">
        <v>4</v>
      </c>
      <c r="B22" s="106">
        <f>IF($D22="","",VLOOKUP($D22,'ListaTG(D)'!$A$10:$T$41,8))</f>
        <v>0</v>
      </c>
      <c r="C22" s="106">
        <f>IF($D22="","",VLOOKUP($D22,'ListaTG(D)'!$A$10:$T$41,9))</f>
      </c>
      <c r="D22" s="90">
        <v>3</v>
      </c>
      <c r="E22" s="107" t="str">
        <f>IF($D22="","",VLOOKUP($D22,'ListaTG(D)'!$A$10:$T$41,20))</f>
        <v>SZYMAŃCZYK, Dominika</v>
      </c>
      <c r="F22" s="107"/>
      <c r="G22" s="107" t="str">
        <f>IF($D22="","",VLOOKUP($D22,'ListaTG(D)'!$A$10:$T$41,7))</f>
        <v>TUKS Kozica  P-ków</v>
      </c>
      <c r="H22" s="191"/>
      <c r="I22" s="104"/>
      <c r="J22" s="188"/>
      <c r="K22" s="111"/>
      <c r="L22" s="188"/>
      <c r="M22" s="111"/>
      <c r="N22" s="111"/>
      <c r="O22" s="111"/>
      <c r="P22" s="73"/>
      <c r="Q22" s="97"/>
      <c r="R22" s="111" t="str">
        <f>IF($D22="","",VLOOKUP($D22,'ListaTG(D)'!$A$10:$T$41,5))</f>
        <v>Szymańczyk</v>
      </c>
      <c r="S22" s="4"/>
      <c r="T22" s="4"/>
    </row>
    <row r="23" spans="1:20" ht="9" customHeight="1">
      <c r="A23" s="105"/>
      <c r="B23" s="122"/>
      <c r="C23" s="122"/>
      <c r="D23" s="106"/>
      <c r="E23" s="123"/>
      <c r="F23" s="123"/>
      <c r="G23" s="123"/>
      <c r="H23" s="188"/>
      <c r="I23" s="111"/>
      <c r="J23" s="188"/>
      <c r="K23" s="111"/>
      <c r="L23" s="188"/>
      <c r="M23" s="218">
        <f>UPPER(IF(OR(L24="a",L24="as"),K15,IF(OR(L24="b",L24="bs"),K31,)))</f>
      </c>
      <c r="N23" s="111"/>
      <c r="O23" s="111"/>
      <c r="P23" s="73"/>
      <c r="Q23" s="73">
        <f>IF($D23="","",VLOOKUP($D23,'Lista TG(S)'!$A$9:$J$72,2))</f>
      </c>
      <c r="R23" s="4"/>
      <c r="S23" s="4"/>
      <c r="T23" s="4"/>
    </row>
    <row r="24" spans="1:20" ht="9" customHeight="1">
      <c r="A24" s="105"/>
      <c r="B24" s="113"/>
      <c r="C24" s="113"/>
      <c r="D24" s="113"/>
      <c r="E24" s="111"/>
      <c r="F24" s="111"/>
      <c r="G24" s="111"/>
      <c r="H24" s="188"/>
      <c r="I24" s="111"/>
      <c r="J24" s="188"/>
      <c r="K24" s="188"/>
      <c r="L24" s="215"/>
      <c r="M24" s="218"/>
      <c r="N24" s="188"/>
      <c r="O24" s="111"/>
      <c r="P24" s="111"/>
      <c r="Q24" s="115"/>
      <c r="R24" s="7"/>
      <c r="S24" s="4"/>
      <c r="T24" s="4"/>
    </row>
    <row r="25" spans="1:20" ht="9" customHeight="1">
      <c r="A25" s="105"/>
      <c r="B25" s="113"/>
      <c r="C25" s="113"/>
      <c r="D25" s="113"/>
      <c r="E25" s="111"/>
      <c r="F25" s="115"/>
      <c r="G25" s="111"/>
      <c r="H25" s="188"/>
      <c r="I25" s="111"/>
      <c r="J25" s="188"/>
      <c r="K25" s="111"/>
      <c r="L25" s="215"/>
      <c r="M25" s="111"/>
      <c r="N25" s="220"/>
      <c r="O25" s="206"/>
      <c r="P25" s="111"/>
      <c r="Q25" s="111"/>
      <c r="R25" s="111"/>
      <c r="S25" s="4"/>
      <c r="T25" s="4"/>
    </row>
    <row r="26" spans="1:20" ht="9" customHeight="1">
      <c r="A26" s="105"/>
      <c r="B26" s="113"/>
      <c r="C26" s="113"/>
      <c r="D26" s="113"/>
      <c r="E26" s="111"/>
      <c r="F26" s="111"/>
      <c r="G26" s="111"/>
      <c r="H26" s="188"/>
      <c r="I26" s="117"/>
      <c r="J26" s="188"/>
      <c r="K26" s="111"/>
      <c r="L26" s="188"/>
      <c r="M26" s="111"/>
      <c r="N26" s="111"/>
      <c r="O26" s="111"/>
      <c r="P26" s="111"/>
      <c r="Q26" s="115"/>
      <c r="R26" s="111"/>
      <c r="S26" s="4"/>
      <c r="T26" s="4"/>
    </row>
    <row r="27" spans="1:20" ht="9" customHeight="1">
      <c r="A27" s="105"/>
      <c r="B27" s="113"/>
      <c r="C27" s="113"/>
      <c r="D27" s="116"/>
      <c r="E27" s="111"/>
      <c r="F27" s="111"/>
      <c r="G27" s="111"/>
      <c r="H27" s="188"/>
      <c r="I27" s="218"/>
      <c r="J27" s="188"/>
      <c r="K27" s="111"/>
      <c r="L27" s="188"/>
      <c r="M27" s="111"/>
      <c r="N27" s="111"/>
      <c r="O27" s="111"/>
      <c r="P27" s="111"/>
      <c r="Q27" s="111"/>
      <c r="R27" s="7"/>
      <c r="S27" s="4"/>
      <c r="T27" s="4"/>
    </row>
    <row r="28" spans="1:20" ht="9" customHeight="1">
      <c r="A28" s="105"/>
      <c r="B28" s="113"/>
      <c r="C28" s="113"/>
      <c r="D28" s="113"/>
      <c r="E28" s="111"/>
      <c r="F28" s="111"/>
      <c r="G28" s="111"/>
      <c r="H28" s="215"/>
      <c r="I28" s="218"/>
      <c r="J28" s="188"/>
      <c r="K28" s="117"/>
      <c r="L28" s="188"/>
      <c r="M28" s="111"/>
      <c r="N28" s="111"/>
      <c r="O28" s="111"/>
      <c r="P28" s="111"/>
      <c r="Q28" s="115"/>
      <c r="R28" s="7"/>
      <c r="S28" s="4"/>
      <c r="T28" s="4"/>
    </row>
    <row r="29" spans="1:20" ht="9" customHeight="1">
      <c r="A29" s="105"/>
      <c r="B29" s="113"/>
      <c r="C29" s="113"/>
      <c r="D29" s="116"/>
      <c r="E29" s="111"/>
      <c r="F29" s="108"/>
      <c r="G29" s="111"/>
      <c r="H29" s="188"/>
      <c r="I29" s="111"/>
      <c r="J29" s="220"/>
      <c r="K29" s="206"/>
      <c r="L29" s="188"/>
      <c r="M29" s="111"/>
      <c r="N29" s="111"/>
      <c r="O29" s="111"/>
      <c r="P29" s="111"/>
      <c r="Q29" s="111"/>
      <c r="R29" s="111"/>
      <c r="S29" s="4"/>
      <c r="T29" s="4"/>
    </row>
    <row r="30" spans="1:20" ht="9" customHeight="1">
      <c r="A30" s="105"/>
      <c r="B30" s="113"/>
      <c r="C30" s="113"/>
      <c r="D30" s="113"/>
      <c r="E30" s="111"/>
      <c r="F30" s="111"/>
      <c r="G30" s="111"/>
      <c r="H30" s="188"/>
      <c r="I30" s="117"/>
      <c r="J30" s="188"/>
      <c r="K30" s="111"/>
      <c r="L30" s="188"/>
      <c r="M30" s="111"/>
      <c r="N30" s="111"/>
      <c r="O30" s="111"/>
      <c r="P30" s="111"/>
      <c r="Q30" s="115"/>
      <c r="R30" s="111"/>
      <c r="S30" s="4"/>
      <c r="T30" s="4"/>
    </row>
    <row r="31" spans="1:20" ht="9" customHeight="1">
      <c r="A31" s="105"/>
      <c r="B31" s="113"/>
      <c r="C31" s="113"/>
      <c r="D31" s="116"/>
      <c r="E31" s="111"/>
      <c r="F31" s="111"/>
      <c r="G31" s="111"/>
      <c r="H31" s="188"/>
      <c r="I31" s="111"/>
      <c r="J31" s="188"/>
      <c r="K31" s="218"/>
      <c r="L31" s="188"/>
      <c r="M31" s="111"/>
      <c r="N31" s="111"/>
      <c r="O31" s="111"/>
      <c r="P31" s="111"/>
      <c r="Q31" s="111"/>
      <c r="R31" s="7"/>
      <c r="S31" s="4"/>
      <c r="T31" s="4"/>
    </row>
    <row r="32" spans="1:20" ht="9" customHeight="1">
      <c r="A32" s="105"/>
      <c r="B32" s="113"/>
      <c r="C32" s="113"/>
      <c r="D32" s="113"/>
      <c r="E32" s="111"/>
      <c r="F32" s="111"/>
      <c r="G32" s="111"/>
      <c r="H32" s="188"/>
      <c r="I32" s="111"/>
      <c r="J32" s="215"/>
      <c r="K32" s="218"/>
      <c r="L32" s="188"/>
      <c r="M32" s="117"/>
      <c r="N32" s="111"/>
      <c r="O32" s="111"/>
      <c r="P32" s="111"/>
      <c r="Q32" s="115"/>
      <c r="R32" s="7"/>
      <c r="S32" s="4"/>
      <c r="T32" s="4"/>
    </row>
    <row r="33" spans="1:20" ht="9" customHeight="1">
      <c r="A33" s="105"/>
      <c r="B33" s="113"/>
      <c r="C33" s="113"/>
      <c r="D33" s="116"/>
      <c r="E33" s="111"/>
      <c r="F33" s="108"/>
      <c r="G33" s="111"/>
      <c r="H33" s="188"/>
      <c r="I33" s="111"/>
      <c r="J33" s="215"/>
      <c r="K33" s="111"/>
      <c r="L33" s="220"/>
      <c r="M33" s="206"/>
      <c r="N33" s="111"/>
      <c r="O33" s="111"/>
      <c r="P33" s="111"/>
      <c r="Q33" s="111"/>
      <c r="R33" s="111"/>
      <c r="S33" s="4"/>
      <c r="T33" s="4"/>
    </row>
    <row r="34" spans="1:20" ht="9" customHeight="1">
      <c r="A34" s="105"/>
      <c r="B34" s="113"/>
      <c r="C34" s="113"/>
      <c r="D34" s="113"/>
      <c r="E34" s="111"/>
      <c r="F34" s="111"/>
      <c r="G34" s="111"/>
      <c r="H34" s="188"/>
      <c r="I34" s="117"/>
      <c r="J34" s="215"/>
      <c r="K34" s="111"/>
      <c r="L34" s="188"/>
      <c r="M34" s="111"/>
      <c r="N34" s="111"/>
      <c r="O34" s="111"/>
      <c r="P34" s="111"/>
      <c r="Q34" s="115"/>
      <c r="R34" s="111"/>
      <c r="S34" s="4"/>
      <c r="T34" s="4"/>
    </row>
    <row r="35" spans="1:20" ht="9" customHeight="1">
      <c r="A35" s="105"/>
      <c r="B35" s="113"/>
      <c r="C35" s="113"/>
      <c r="D35" s="116"/>
      <c r="E35" s="111"/>
      <c r="F35" s="111"/>
      <c r="G35" s="111"/>
      <c r="H35" s="188"/>
      <c r="I35" s="218"/>
      <c r="J35" s="188"/>
      <c r="K35" s="111"/>
      <c r="L35" s="188"/>
      <c r="M35" s="111"/>
      <c r="N35" s="111"/>
      <c r="O35" s="111"/>
      <c r="P35" s="111"/>
      <c r="Q35" s="111"/>
      <c r="R35" s="7"/>
      <c r="S35" s="4"/>
      <c r="T35" s="4"/>
    </row>
    <row r="36" spans="1:20" ht="9" customHeight="1">
      <c r="A36" s="105"/>
      <c r="B36" s="113"/>
      <c r="C36" s="113"/>
      <c r="D36" s="113"/>
      <c r="E36" s="111"/>
      <c r="F36" s="111"/>
      <c r="G36" s="111"/>
      <c r="H36" s="215"/>
      <c r="I36" s="218"/>
      <c r="J36" s="188"/>
      <c r="K36" s="117"/>
      <c r="L36" s="188"/>
      <c r="M36" s="111"/>
      <c r="N36" s="111"/>
      <c r="O36" s="111"/>
      <c r="P36" s="111"/>
      <c r="Q36" s="115"/>
      <c r="R36" s="7"/>
      <c r="S36" s="4"/>
      <c r="T36" s="4"/>
    </row>
    <row r="37" spans="1:20" ht="9" customHeight="1">
      <c r="A37" s="105"/>
      <c r="B37" s="106"/>
      <c r="C37" s="106"/>
      <c r="D37" s="198"/>
      <c r="E37" s="107"/>
      <c r="F37" s="108"/>
      <c r="G37" s="107"/>
      <c r="H37" s="188"/>
      <c r="I37" s="111"/>
      <c r="J37" s="220"/>
      <c r="K37" s="206"/>
      <c r="L37" s="188"/>
      <c r="M37" s="111"/>
      <c r="N37" s="111"/>
      <c r="O37" s="111"/>
      <c r="P37" s="111"/>
      <c r="Q37" s="111"/>
      <c r="R37" s="111"/>
      <c r="S37" s="4"/>
      <c r="T37" s="4"/>
    </row>
    <row r="38" spans="1:20" ht="9" customHeight="1">
      <c r="A38" s="105"/>
      <c r="B38" s="113"/>
      <c r="C38" s="113"/>
      <c r="D38" s="113"/>
      <c r="E38" s="111"/>
      <c r="F38" s="111"/>
      <c r="G38" s="111"/>
      <c r="H38" s="188"/>
      <c r="I38" s="111"/>
      <c r="J38" s="188"/>
      <c r="K38" s="111"/>
      <c r="L38" s="188"/>
      <c r="M38" s="218"/>
      <c r="N38" s="219"/>
      <c r="O38" s="111"/>
      <c r="P38" s="111"/>
      <c r="Q38" s="115"/>
      <c r="R38" s="7"/>
      <c r="S38" s="4"/>
      <c r="T38" s="4"/>
    </row>
    <row r="39" spans="1:20" ht="9" customHeight="1">
      <c r="A39" s="105"/>
      <c r="B39" s="106"/>
      <c r="C39" s="106"/>
      <c r="D39" s="106"/>
      <c r="E39" s="111"/>
      <c r="F39" s="108"/>
      <c r="G39" s="111"/>
      <c r="H39" s="188"/>
      <c r="I39" s="111"/>
      <c r="J39" s="188"/>
      <c r="K39" s="111"/>
      <c r="L39" s="188"/>
      <c r="M39" s="111"/>
      <c r="N39" s="220"/>
      <c r="O39" s="206"/>
      <c r="P39" s="111"/>
      <c r="Q39" s="111"/>
      <c r="R39" s="111"/>
      <c r="S39" s="4"/>
      <c r="T39" s="4"/>
    </row>
    <row r="40" spans="1:20" ht="9" customHeight="1">
      <c r="A40" s="105"/>
      <c r="B40" s="113"/>
      <c r="C40" s="113"/>
      <c r="D40" s="113"/>
      <c r="E40" s="111"/>
      <c r="F40" s="111"/>
      <c r="G40" s="111"/>
      <c r="H40" s="188"/>
      <c r="I40" s="117"/>
      <c r="J40" s="188"/>
      <c r="K40" s="111"/>
      <c r="L40" s="188"/>
      <c r="M40" s="111"/>
      <c r="N40" s="111"/>
      <c r="O40" s="111"/>
      <c r="P40" s="111"/>
      <c r="Q40" s="115"/>
      <c r="R40" s="111"/>
      <c r="S40" s="4"/>
      <c r="T40" s="4"/>
    </row>
    <row r="41" spans="1:20" ht="9" customHeight="1">
      <c r="A41" s="105"/>
      <c r="B41" s="113"/>
      <c r="C41" s="113"/>
      <c r="D41" s="116"/>
      <c r="E41" s="111"/>
      <c r="F41" s="111"/>
      <c r="G41" s="111"/>
      <c r="H41" s="188"/>
      <c r="I41" s="218"/>
      <c r="J41" s="188"/>
      <c r="K41" s="111"/>
      <c r="L41" s="188"/>
      <c r="M41" s="111"/>
      <c r="N41" s="111"/>
      <c r="O41" s="111"/>
      <c r="P41" s="111"/>
      <c r="Q41" s="111"/>
      <c r="R41" s="7"/>
      <c r="S41" s="4"/>
      <c r="T41" s="4"/>
    </row>
    <row r="42" spans="1:20" ht="9" customHeight="1">
      <c r="A42" s="105"/>
      <c r="B42" s="113"/>
      <c r="C42" s="113"/>
      <c r="D42" s="113"/>
      <c r="E42" s="111"/>
      <c r="F42" s="111"/>
      <c r="G42" s="111"/>
      <c r="H42" s="215"/>
      <c r="I42" s="218"/>
      <c r="J42" s="188"/>
      <c r="K42" s="117"/>
      <c r="L42" s="188"/>
      <c r="M42" s="111"/>
      <c r="N42" s="111"/>
      <c r="O42" s="111"/>
      <c r="P42" s="111"/>
      <c r="Q42" s="115"/>
      <c r="R42" s="7"/>
      <c r="S42" s="4"/>
      <c r="T42" s="4"/>
    </row>
    <row r="43" spans="1:20" ht="9" customHeight="1">
      <c r="A43" s="105"/>
      <c r="B43" s="113"/>
      <c r="C43" s="113"/>
      <c r="D43" s="116"/>
      <c r="E43" s="111"/>
      <c r="F43" s="108"/>
      <c r="G43" s="111"/>
      <c r="H43" s="188"/>
      <c r="I43" s="111"/>
      <c r="J43" s="220"/>
      <c r="K43" s="206"/>
      <c r="L43" s="188"/>
      <c r="M43" s="111"/>
      <c r="N43" s="111"/>
      <c r="O43" s="111"/>
      <c r="P43" s="111"/>
      <c r="Q43" s="111"/>
      <c r="R43" s="111"/>
      <c r="S43" s="4"/>
      <c r="T43" s="4"/>
    </row>
    <row r="44" spans="1:20" ht="9" customHeight="1">
      <c r="A44" s="105"/>
      <c r="B44" s="113"/>
      <c r="C44" s="113"/>
      <c r="D44" s="113"/>
      <c r="E44" s="111"/>
      <c r="F44" s="111"/>
      <c r="G44" s="111"/>
      <c r="H44" s="188"/>
      <c r="I44" s="117"/>
      <c r="J44" s="188"/>
      <c r="K44" s="111"/>
      <c r="L44" s="188"/>
      <c r="M44" s="111"/>
      <c r="N44" s="111"/>
      <c r="O44" s="111"/>
      <c r="P44" s="111"/>
      <c r="Q44" s="115"/>
      <c r="R44" s="111"/>
      <c r="S44" s="4"/>
      <c r="T44" s="4"/>
    </row>
    <row r="45" spans="1:20" ht="9" customHeight="1">
      <c r="A45" s="105"/>
      <c r="B45" s="113"/>
      <c r="C45" s="113"/>
      <c r="D45" s="116"/>
      <c r="E45" s="111"/>
      <c r="F45" s="111"/>
      <c r="G45" s="111"/>
      <c r="H45" s="188"/>
      <c r="I45" s="111"/>
      <c r="J45" s="188"/>
      <c r="K45" s="218"/>
      <c r="L45" s="188"/>
      <c r="M45" s="111"/>
      <c r="N45" s="111"/>
      <c r="O45" s="111"/>
      <c r="P45" s="73"/>
      <c r="Q45" s="73"/>
      <c r="R45" s="4"/>
      <c r="S45" s="4"/>
      <c r="T45" s="4"/>
    </row>
    <row r="46" spans="1:20" ht="9" customHeight="1">
      <c r="A46" s="105"/>
      <c r="B46" s="113"/>
      <c r="C46" s="113"/>
      <c r="D46" s="113"/>
      <c r="E46" s="111"/>
      <c r="F46" s="111"/>
      <c r="G46" s="111"/>
      <c r="H46" s="188"/>
      <c r="I46" s="111"/>
      <c r="J46" s="215"/>
      <c r="K46" s="218"/>
      <c r="L46" s="188"/>
      <c r="M46" s="117"/>
      <c r="N46" s="111"/>
      <c r="O46" s="111"/>
      <c r="P46" s="73"/>
      <c r="Q46" s="97"/>
      <c r="R46" s="4"/>
      <c r="S46" s="4"/>
      <c r="T46" s="4"/>
    </row>
    <row r="47" spans="1:20" ht="9" customHeight="1">
      <c r="A47" s="105"/>
      <c r="B47" s="113"/>
      <c r="C47" s="113"/>
      <c r="D47" s="116"/>
      <c r="E47" s="111"/>
      <c r="F47" s="108"/>
      <c r="G47" s="111"/>
      <c r="H47" s="188"/>
      <c r="I47" s="111"/>
      <c r="J47" s="215"/>
      <c r="K47" s="111"/>
      <c r="L47" s="220"/>
      <c r="M47" s="206"/>
      <c r="N47" s="111"/>
      <c r="O47" s="111"/>
      <c r="P47" s="73"/>
      <c r="Q47" s="73"/>
      <c r="R47" s="111"/>
      <c r="S47" s="4"/>
      <c r="T47" s="4"/>
    </row>
    <row r="48" spans="1:20" ht="9" customHeight="1">
      <c r="A48" s="105"/>
      <c r="B48" s="113"/>
      <c r="C48" s="113"/>
      <c r="D48" s="113"/>
      <c r="E48" s="111"/>
      <c r="F48" s="111"/>
      <c r="G48" s="111"/>
      <c r="H48" s="188"/>
      <c r="I48" s="117"/>
      <c r="J48" s="215"/>
      <c r="K48" s="111"/>
      <c r="L48" s="188"/>
      <c r="M48" s="111"/>
      <c r="N48" s="111"/>
      <c r="O48" s="111"/>
      <c r="P48" s="73"/>
      <c r="Q48" s="97"/>
      <c r="R48" s="111"/>
      <c r="S48" s="4"/>
      <c r="T48" s="4"/>
    </row>
    <row r="49" spans="1:20" ht="9" customHeight="1">
      <c r="A49" s="105"/>
      <c r="B49" s="113"/>
      <c r="C49" s="113"/>
      <c r="D49" s="116"/>
      <c r="E49" s="111"/>
      <c r="F49" s="111"/>
      <c r="G49" s="111"/>
      <c r="H49" s="188"/>
      <c r="I49" s="218"/>
      <c r="J49" s="188"/>
      <c r="K49" s="111"/>
      <c r="L49" s="188"/>
      <c r="M49" s="111"/>
      <c r="N49" s="111"/>
      <c r="O49" s="111"/>
      <c r="P49" s="73"/>
      <c r="Q49" s="73"/>
      <c r="R49" s="4"/>
      <c r="S49" s="4"/>
      <c r="T49" s="4"/>
    </row>
    <row r="50" spans="1:20" ht="9" customHeight="1">
      <c r="A50" s="105"/>
      <c r="B50" s="113"/>
      <c r="C50" s="113"/>
      <c r="D50" s="113"/>
      <c r="E50" s="111"/>
      <c r="F50" s="111"/>
      <c r="G50" s="111"/>
      <c r="H50" s="215"/>
      <c r="I50" s="218"/>
      <c r="J50" s="188"/>
      <c r="K50" s="117"/>
      <c r="L50" s="188"/>
      <c r="M50" s="111"/>
      <c r="N50" s="111"/>
      <c r="O50" s="111"/>
      <c r="P50" s="73"/>
      <c r="Q50" s="97"/>
      <c r="R50" s="4"/>
      <c r="S50" s="4"/>
      <c r="T50" s="4"/>
    </row>
    <row r="51" spans="1:20" ht="9" customHeight="1">
      <c r="A51" s="105"/>
      <c r="B51" s="106"/>
      <c r="C51" s="106"/>
      <c r="D51" s="198"/>
      <c r="E51" s="107"/>
      <c r="F51" s="108"/>
      <c r="G51" s="107"/>
      <c r="H51" s="188"/>
      <c r="I51" s="111"/>
      <c r="J51" s="220"/>
      <c r="K51" s="206"/>
      <c r="L51" s="188"/>
      <c r="M51" s="111"/>
      <c r="N51" s="111"/>
      <c r="O51" s="111"/>
      <c r="P51" s="73"/>
      <c r="Q51" s="73"/>
      <c r="R51" s="111"/>
      <c r="S51" s="4"/>
      <c r="T51" s="4"/>
    </row>
    <row r="52" spans="1:20" ht="9" customHeight="1">
      <c r="A52" s="105"/>
      <c r="B52" s="106"/>
      <c r="C52" s="106"/>
      <c r="D52" s="106"/>
      <c r="E52" s="107"/>
      <c r="F52" s="107"/>
      <c r="G52" s="107"/>
      <c r="H52" s="188"/>
      <c r="I52" s="117"/>
      <c r="J52" s="188"/>
      <c r="K52" s="111"/>
      <c r="L52" s="188"/>
      <c r="M52" s="111"/>
      <c r="N52" s="111"/>
      <c r="O52" s="111"/>
      <c r="P52" s="73"/>
      <c r="Q52" s="97"/>
      <c r="R52" s="111"/>
      <c r="S52" s="4"/>
      <c r="T52" s="4"/>
    </row>
    <row r="53" spans="1:20" ht="9" customHeight="1">
      <c r="A53" s="105"/>
      <c r="B53" s="106"/>
      <c r="C53" s="106"/>
      <c r="D53" s="106"/>
      <c r="E53" s="107"/>
      <c r="F53" s="107"/>
      <c r="G53" s="107"/>
      <c r="H53" s="188"/>
      <c r="I53" s="111"/>
      <c r="J53" s="188"/>
      <c r="K53" s="111"/>
      <c r="L53" s="188"/>
      <c r="M53" s="218"/>
      <c r="N53" s="111"/>
      <c r="O53" s="111"/>
      <c r="P53" s="73"/>
      <c r="Q53" s="73"/>
      <c r="R53" s="4"/>
      <c r="S53" s="4"/>
      <c r="T53" s="4"/>
    </row>
    <row r="54" spans="1:20" ht="9" customHeight="1">
      <c r="A54" s="105"/>
      <c r="B54" s="113"/>
      <c r="C54" s="113"/>
      <c r="D54" s="113"/>
      <c r="E54" s="111"/>
      <c r="F54" s="111"/>
      <c r="G54" s="111"/>
      <c r="H54" s="188"/>
      <c r="I54" s="111"/>
      <c r="J54" s="188"/>
      <c r="K54" s="111"/>
      <c r="L54" s="215"/>
      <c r="M54" s="218"/>
      <c r="N54" s="188"/>
      <c r="O54" s="111"/>
      <c r="P54" s="73"/>
      <c r="Q54" s="97"/>
      <c r="R54" s="4"/>
      <c r="S54" s="4"/>
      <c r="T54" s="4"/>
    </row>
    <row r="55" spans="1:20" ht="9" customHeight="1">
      <c r="A55" s="105"/>
      <c r="B55" s="106"/>
      <c r="C55" s="106"/>
      <c r="D55" s="106"/>
      <c r="E55" s="111"/>
      <c r="F55" s="108"/>
      <c r="G55" s="111"/>
      <c r="H55" s="188"/>
      <c r="I55" s="111"/>
      <c r="J55" s="188"/>
      <c r="K55" s="111"/>
      <c r="L55" s="215"/>
      <c r="M55" s="111"/>
      <c r="N55" s="220"/>
      <c r="O55" s="169"/>
      <c r="P55" s="73"/>
      <c r="Q55" s="73"/>
      <c r="R55" s="111"/>
      <c r="S55" s="4"/>
      <c r="T55" s="4"/>
    </row>
    <row r="56" spans="1:20" ht="9" customHeight="1">
      <c r="A56" s="105"/>
      <c r="B56" s="113"/>
      <c r="C56" s="113"/>
      <c r="D56" s="113"/>
      <c r="E56" s="111"/>
      <c r="F56" s="111"/>
      <c r="G56" s="111"/>
      <c r="H56" s="188"/>
      <c r="I56" s="117"/>
      <c r="J56" s="188"/>
      <c r="K56" s="111"/>
      <c r="L56" s="188"/>
      <c r="M56" s="111"/>
      <c r="N56" s="111"/>
      <c r="O56" s="111"/>
      <c r="P56" s="73"/>
      <c r="Q56" s="97"/>
      <c r="R56" s="111"/>
      <c r="S56" s="4"/>
      <c r="T56" s="4"/>
    </row>
    <row r="57" spans="1:20" ht="9" customHeight="1">
      <c r="A57" s="105"/>
      <c r="B57" s="113"/>
      <c r="C57" s="113"/>
      <c r="D57" s="116"/>
      <c r="E57" s="111"/>
      <c r="F57" s="111"/>
      <c r="G57" s="111"/>
      <c r="H57" s="188"/>
      <c r="I57" s="218"/>
      <c r="J57" s="188"/>
      <c r="K57" s="111"/>
      <c r="L57" s="188"/>
      <c r="M57" s="111"/>
      <c r="N57" s="111"/>
      <c r="O57" s="111"/>
      <c r="P57" s="73"/>
      <c r="Q57" s="73"/>
      <c r="R57" s="4"/>
      <c r="S57" s="4"/>
      <c r="T57" s="4"/>
    </row>
    <row r="58" spans="1:20" ht="9" customHeight="1">
      <c r="A58" s="105"/>
      <c r="B58" s="113"/>
      <c r="C58" s="113"/>
      <c r="D58" s="113"/>
      <c r="E58" s="111"/>
      <c r="F58" s="111"/>
      <c r="G58" s="111"/>
      <c r="H58" s="215"/>
      <c r="I58" s="218"/>
      <c r="J58" s="188"/>
      <c r="K58" s="117"/>
      <c r="L58" s="188"/>
      <c r="M58" s="111"/>
      <c r="N58" s="111"/>
      <c r="O58" s="111"/>
      <c r="P58" s="73"/>
      <c r="Q58" s="97"/>
      <c r="R58" s="4"/>
      <c r="S58" s="4"/>
      <c r="T58" s="4"/>
    </row>
    <row r="59" spans="1:20" ht="9" customHeight="1">
      <c r="A59" s="105"/>
      <c r="B59" s="113"/>
      <c r="C59" s="113"/>
      <c r="D59" s="116"/>
      <c r="E59" s="111"/>
      <c r="F59" s="108"/>
      <c r="G59" s="111"/>
      <c r="H59" s="188"/>
      <c r="I59" s="111"/>
      <c r="J59" s="220"/>
      <c r="K59" s="206"/>
      <c r="L59" s="188"/>
      <c r="M59" s="111"/>
      <c r="N59" s="111"/>
      <c r="O59" s="111"/>
      <c r="P59" s="73"/>
      <c r="Q59" s="73"/>
      <c r="R59" s="111"/>
      <c r="S59" s="4"/>
      <c r="T59" s="4"/>
    </row>
    <row r="60" spans="1:20" ht="9" customHeight="1">
      <c r="A60" s="105"/>
      <c r="B60" s="113"/>
      <c r="C60" s="113"/>
      <c r="D60" s="113"/>
      <c r="E60" s="111"/>
      <c r="F60" s="111"/>
      <c r="G60" s="111"/>
      <c r="H60" s="188"/>
      <c r="I60" s="117"/>
      <c r="J60" s="188"/>
      <c r="K60" s="111"/>
      <c r="L60" s="188"/>
      <c r="M60" s="111"/>
      <c r="N60" s="111"/>
      <c r="O60" s="111"/>
      <c r="P60" s="73"/>
      <c r="Q60" s="97"/>
      <c r="R60" s="111"/>
      <c r="S60" s="4"/>
      <c r="T60" s="4"/>
    </row>
    <row r="61" spans="1:20" ht="9" customHeight="1">
      <c r="A61" s="105"/>
      <c r="B61" s="113"/>
      <c r="C61" s="113"/>
      <c r="D61" s="116"/>
      <c r="E61" s="111"/>
      <c r="F61" s="111"/>
      <c r="G61" s="111"/>
      <c r="H61" s="188"/>
      <c r="I61" s="111"/>
      <c r="J61" s="215"/>
      <c r="K61" s="218"/>
      <c r="L61" s="188"/>
      <c r="M61" s="111"/>
      <c r="N61" s="111"/>
      <c r="O61" s="111"/>
      <c r="P61" s="73"/>
      <c r="Q61" s="73"/>
      <c r="R61" s="4"/>
      <c r="S61" s="4"/>
      <c r="T61" s="4"/>
    </row>
    <row r="62" spans="1:20" ht="9" customHeight="1">
      <c r="A62" s="105"/>
      <c r="B62" s="113"/>
      <c r="C62" s="113"/>
      <c r="D62" s="116"/>
      <c r="E62" s="111"/>
      <c r="F62" s="108"/>
      <c r="G62" s="111"/>
      <c r="H62" s="188"/>
      <c r="I62" s="111"/>
      <c r="J62" s="215"/>
      <c r="K62" s="111"/>
      <c r="L62" s="220"/>
      <c r="M62" s="206"/>
      <c r="N62" s="111"/>
      <c r="O62" s="111"/>
      <c r="P62" s="73"/>
      <c r="Q62" s="73"/>
      <c r="R62" s="111"/>
      <c r="S62" s="4"/>
      <c r="T62" s="4"/>
    </row>
    <row r="63" spans="1:20" ht="9" customHeight="1">
      <c r="A63" s="105"/>
      <c r="B63" s="113"/>
      <c r="C63" s="113"/>
      <c r="D63" s="113"/>
      <c r="E63" s="111"/>
      <c r="F63" s="111"/>
      <c r="G63" s="111"/>
      <c r="H63" s="188"/>
      <c r="I63" s="117"/>
      <c r="J63" s="215"/>
      <c r="K63" s="111"/>
      <c r="L63" s="188"/>
      <c r="M63" s="111"/>
      <c r="N63" s="111"/>
      <c r="O63" s="111"/>
      <c r="P63" s="73"/>
      <c r="Q63" s="97"/>
      <c r="R63" s="111"/>
      <c r="S63" s="4"/>
      <c r="T63" s="4"/>
    </row>
    <row r="64" spans="1:20" ht="9" customHeight="1">
      <c r="A64" s="105"/>
      <c r="B64" s="113"/>
      <c r="C64" s="113"/>
      <c r="D64" s="116"/>
      <c r="E64" s="111"/>
      <c r="F64" s="111"/>
      <c r="G64" s="111"/>
      <c r="H64" s="188"/>
      <c r="I64" s="218"/>
      <c r="J64" s="188"/>
      <c r="K64" s="111"/>
      <c r="L64" s="188"/>
      <c r="M64" s="111"/>
      <c r="N64" s="111"/>
      <c r="O64" s="111"/>
      <c r="P64" s="73"/>
      <c r="Q64" s="73"/>
      <c r="R64" s="4"/>
      <c r="S64" s="4"/>
      <c r="T64" s="4"/>
    </row>
    <row r="65" spans="1:20" ht="9" customHeight="1">
      <c r="A65" s="105"/>
      <c r="B65" s="113"/>
      <c r="C65" s="113"/>
      <c r="D65" s="113"/>
      <c r="E65" s="111"/>
      <c r="F65" s="111"/>
      <c r="G65" s="111"/>
      <c r="H65" s="215"/>
      <c r="I65" s="218"/>
      <c r="J65" s="188"/>
      <c r="K65" s="117"/>
      <c r="L65" s="188"/>
      <c r="M65" s="111"/>
      <c r="N65" s="111"/>
      <c r="O65" s="111"/>
      <c r="P65" s="73"/>
      <c r="Q65" s="97"/>
      <c r="R65" s="4"/>
      <c r="S65" s="4"/>
      <c r="T65" s="4"/>
    </row>
    <row r="66" spans="1:20" ht="9" customHeight="1">
      <c r="A66" s="105"/>
      <c r="B66" s="106"/>
      <c r="C66" s="106"/>
      <c r="D66" s="198"/>
      <c r="E66" s="107"/>
      <c r="F66" s="108"/>
      <c r="G66" s="107"/>
      <c r="H66" s="188"/>
      <c r="I66" s="111"/>
      <c r="J66" s="220"/>
      <c r="K66" s="206"/>
      <c r="L66" s="111"/>
      <c r="M66" s="111"/>
      <c r="N66" s="111"/>
      <c r="O66" s="111"/>
      <c r="P66" s="73"/>
      <c r="Q66" s="73"/>
      <c r="R66" s="111"/>
      <c r="S66" s="4"/>
      <c r="T66" s="4"/>
    </row>
    <row r="67" spans="1:20" ht="9" customHeight="1">
      <c r="A67" s="105"/>
      <c r="B67" s="106"/>
      <c r="C67" s="106"/>
      <c r="D67" s="106"/>
      <c r="E67" s="107"/>
      <c r="F67" s="107"/>
      <c r="G67" s="107"/>
      <c r="H67" s="188"/>
      <c r="I67" s="117"/>
      <c r="J67" s="188"/>
      <c r="K67" s="111"/>
      <c r="L67" s="111"/>
      <c r="M67" s="111"/>
      <c r="N67" s="111"/>
      <c r="O67" s="111"/>
      <c r="P67" s="73"/>
      <c r="Q67" s="97"/>
      <c r="R67" s="111"/>
      <c r="S67" s="4"/>
      <c r="T67" s="4"/>
    </row>
    <row r="68" spans="1:20" ht="9" customHeight="1">
      <c r="A68" s="105"/>
      <c r="B68" s="106"/>
      <c r="C68" s="106"/>
      <c r="D68" s="106"/>
      <c r="E68" s="107"/>
      <c r="F68" s="108"/>
      <c r="G68" s="109"/>
      <c r="H68" s="110"/>
      <c r="I68" s="111"/>
      <c r="J68" s="7"/>
      <c r="K68" s="7"/>
      <c r="L68" s="7"/>
      <c r="M68" s="7"/>
      <c r="N68" s="7"/>
      <c r="O68" s="7"/>
      <c r="P68" s="4"/>
      <c r="Q68" s="73"/>
      <c r="R68" s="4"/>
      <c r="S68" s="4"/>
      <c r="T68" s="4"/>
    </row>
    <row r="69" spans="1:20" ht="9" customHeight="1">
      <c r="A69" s="4"/>
      <c r="B69" s="4"/>
      <c r="C69" s="4"/>
      <c r="D69" s="4"/>
      <c r="E69" s="4"/>
      <c r="F69" s="4"/>
      <c r="G69" s="4"/>
      <c r="H69" s="4"/>
      <c r="I69" s="4"/>
      <c r="J69" s="4"/>
      <c r="K69" s="4"/>
      <c r="L69" s="4"/>
      <c r="M69" s="4"/>
      <c r="N69" s="4"/>
      <c r="O69" s="4"/>
      <c r="P69" s="4"/>
      <c r="Q69" s="4"/>
      <c r="R69" s="4"/>
      <c r="S69" s="4"/>
      <c r="T69" s="4"/>
    </row>
    <row r="70" spans="1:20" ht="9" customHeight="1">
      <c r="A70" s="124"/>
      <c r="B70" s="125"/>
      <c r="C70" s="125"/>
      <c r="D70" s="126" t="s">
        <v>29</v>
      </c>
      <c r="E70" s="125"/>
      <c r="F70" s="125"/>
      <c r="G70" s="125"/>
      <c r="H70" s="125"/>
      <c r="I70" s="128" t="s">
        <v>34</v>
      </c>
      <c r="J70" s="126"/>
      <c r="K70" s="128" t="s">
        <v>28</v>
      </c>
      <c r="L70" s="126"/>
      <c r="M70" s="127" t="s">
        <v>58</v>
      </c>
      <c r="N70" s="129"/>
      <c r="O70" s="130"/>
      <c r="P70" s="4"/>
      <c r="Q70" s="85"/>
      <c r="R70" s="4"/>
      <c r="S70" s="4"/>
      <c r="T70" s="4"/>
    </row>
    <row r="71" spans="1:20" ht="9" customHeight="1">
      <c r="A71" s="131"/>
      <c r="B71" s="132"/>
      <c r="C71" s="132"/>
      <c r="D71" s="253" t="s">
        <v>32</v>
      </c>
      <c r="E71" s="253"/>
      <c r="F71" s="132"/>
      <c r="G71" s="132"/>
      <c r="H71" s="111">
        <v>1</v>
      </c>
      <c r="I71" s="111"/>
      <c r="J71" s="111"/>
      <c r="K71" s="111"/>
      <c r="L71" s="111">
        <v>1</v>
      </c>
      <c r="M71" s="111" t="str">
        <f>IF(C10&gt;0,IF(D10=1,R9,""))</f>
        <v>Kusideł</v>
      </c>
      <c r="N71" s="111"/>
      <c r="O71" s="133"/>
      <c r="P71" s="4"/>
      <c r="Q71" s="4"/>
      <c r="R71" s="4"/>
      <c r="S71" s="4"/>
      <c r="T71" s="4"/>
    </row>
    <row r="72" spans="1:20" ht="9" customHeight="1">
      <c r="A72" s="131"/>
      <c r="B72" s="132"/>
      <c r="C72" s="132"/>
      <c r="D72" s="253"/>
      <c r="E72" s="253"/>
      <c r="F72" s="132"/>
      <c r="G72" s="132"/>
      <c r="H72" s="111">
        <v>2</v>
      </c>
      <c r="I72" s="111"/>
      <c r="J72" s="111"/>
      <c r="K72" s="111"/>
      <c r="L72" s="111"/>
      <c r="M72" s="111" t="str">
        <f>IF(C10&gt;0,IF(D10=1,R10,""))</f>
        <v>Świciak</v>
      </c>
      <c r="N72" s="111"/>
      <c r="O72" s="133"/>
      <c r="P72" s="4"/>
      <c r="Q72" s="4"/>
      <c r="R72" s="4"/>
      <c r="S72" s="4"/>
      <c r="T72" s="4"/>
    </row>
    <row r="73" spans="1:20" ht="9" customHeight="1">
      <c r="A73" s="131"/>
      <c r="B73" s="132"/>
      <c r="C73" s="132"/>
      <c r="D73" s="132" t="s">
        <v>30</v>
      </c>
      <c r="E73" s="132"/>
      <c r="F73" s="132"/>
      <c r="G73" s="132"/>
      <c r="H73" s="111">
        <v>3</v>
      </c>
      <c r="I73" s="111"/>
      <c r="J73" s="111"/>
      <c r="K73" s="111"/>
      <c r="L73" s="111">
        <v>2</v>
      </c>
      <c r="M73" s="111">
        <f>IF(C22&gt;0,IF(D22=2,R21,""))</f>
      </c>
      <c r="N73" s="111"/>
      <c r="O73" s="133"/>
      <c r="P73" s="4"/>
      <c r="Q73" s="4"/>
      <c r="R73" s="4"/>
      <c r="S73" s="4"/>
      <c r="T73" s="4"/>
    </row>
    <row r="74" spans="1:20" ht="9" customHeight="1">
      <c r="A74" s="134"/>
      <c r="B74" s="132"/>
      <c r="C74" s="132"/>
      <c r="D74" s="113">
        <v>1</v>
      </c>
      <c r="E74" s="111"/>
      <c r="F74" s="132"/>
      <c r="G74" s="132"/>
      <c r="H74" s="111">
        <v>4</v>
      </c>
      <c r="I74" s="111"/>
      <c r="J74" s="111"/>
      <c r="K74" s="111"/>
      <c r="L74" s="111"/>
      <c r="M74" s="111">
        <f>IF(C22&gt;0,IF(D22=2,R22,""))</f>
      </c>
      <c r="N74" s="111"/>
      <c r="O74" s="133"/>
      <c r="P74" s="4"/>
      <c r="Q74" s="4"/>
      <c r="R74" s="4"/>
      <c r="S74" s="4"/>
      <c r="T74" s="4"/>
    </row>
    <row r="75" spans="1:20" ht="9" customHeight="1">
      <c r="A75" s="134"/>
      <c r="B75" s="132"/>
      <c r="C75" s="132"/>
      <c r="D75" s="113">
        <v>2</v>
      </c>
      <c r="E75" s="111"/>
      <c r="F75" s="132"/>
      <c r="G75" s="132"/>
      <c r="H75" s="111"/>
      <c r="I75" s="111"/>
      <c r="J75" s="111"/>
      <c r="K75" s="111"/>
      <c r="L75" s="111"/>
      <c r="M75" s="111"/>
      <c r="N75" s="111"/>
      <c r="O75" s="133"/>
      <c r="P75" s="4"/>
      <c r="Q75" s="4"/>
      <c r="R75" s="4"/>
      <c r="S75" s="4"/>
      <c r="T75" s="4"/>
    </row>
    <row r="76" spans="1:20" ht="9" customHeight="1">
      <c r="A76" s="131"/>
      <c r="B76" s="132"/>
      <c r="C76" s="132"/>
      <c r="D76" s="132" t="s">
        <v>31</v>
      </c>
      <c r="E76" s="132"/>
      <c r="F76" s="132"/>
      <c r="G76" s="132"/>
      <c r="H76" s="111"/>
      <c r="I76" s="111"/>
      <c r="J76" s="111"/>
      <c r="K76" s="111"/>
      <c r="L76" s="111"/>
      <c r="M76" s="111"/>
      <c r="N76" s="111"/>
      <c r="O76" s="133"/>
      <c r="P76" s="4"/>
      <c r="Q76" s="4"/>
      <c r="R76" s="4"/>
      <c r="S76" s="4"/>
      <c r="T76" s="4"/>
    </row>
    <row r="77" spans="1:20" ht="9" customHeight="1">
      <c r="A77" s="131"/>
      <c r="B77" s="132"/>
      <c r="C77" s="132"/>
      <c r="D77" s="111"/>
      <c r="E77" s="111"/>
      <c r="F77" s="132"/>
      <c r="G77" s="132"/>
      <c r="H77" s="111"/>
      <c r="I77" s="111"/>
      <c r="J77" s="111"/>
      <c r="K77" s="111"/>
      <c r="L77" s="111"/>
      <c r="M77" s="111"/>
      <c r="N77" s="111"/>
      <c r="O77" s="133"/>
      <c r="P77" s="4"/>
      <c r="Q77" s="4"/>
      <c r="R77" s="4"/>
      <c r="S77" s="4"/>
      <c r="T77" s="4"/>
    </row>
    <row r="78" spans="1:20" ht="9" customHeight="1">
      <c r="A78" s="131"/>
      <c r="B78" s="132"/>
      <c r="C78" s="132"/>
      <c r="D78" s="111"/>
      <c r="E78" s="135" t="str">
        <f>Tytuł!$C$14</f>
        <v>Wiesław Kozica</v>
      </c>
      <c r="F78" s="132"/>
      <c r="G78" s="132"/>
      <c r="H78" s="111"/>
      <c r="I78" s="111"/>
      <c r="J78" s="111"/>
      <c r="K78" s="111"/>
      <c r="L78" s="111"/>
      <c r="M78" s="111"/>
      <c r="N78" s="111"/>
      <c r="O78" s="133"/>
      <c r="P78" s="4"/>
      <c r="Q78" s="4"/>
      <c r="R78" s="4"/>
      <c r="S78" s="4"/>
      <c r="T78" s="4"/>
    </row>
    <row r="79" spans="1:20" ht="9" customHeight="1">
      <c r="A79" s="136"/>
      <c r="B79" s="137"/>
      <c r="C79" s="137"/>
      <c r="D79" s="137"/>
      <c r="E79" s="137"/>
      <c r="F79" s="137"/>
      <c r="G79" s="137"/>
      <c r="H79" s="137"/>
      <c r="I79" s="137"/>
      <c r="J79" s="137"/>
      <c r="K79" s="137"/>
      <c r="L79" s="137"/>
      <c r="M79" s="137"/>
      <c r="N79" s="137"/>
      <c r="O79" s="138"/>
      <c r="P79" s="4"/>
      <c r="Q79" s="4"/>
      <c r="R79" s="4"/>
      <c r="S79" s="4"/>
      <c r="T79" s="4"/>
    </row>
    <row r="80" spans="1:20" ht="12.75">
      <c r="A80" s="4"/>
      <c r="B80" s="4"/>
      <c r="C80" s="4"/>
      <c r="D80" s="4"/>
      <c r="E80" s="4"/>
      <c r="F80" s="4"/>
      <c r="G80" s="4"/>
      <c r="H80" s="4"/>
      <c r="I80" s="4"/>
      <c r="J80" s="4"/>
      <c r="K80" s="4"/>
      <c r="L80" s="4"/>
      <c r="M80" s="4"/>
      <c r="N80" s="4"/>
      <c r="O80" s="4"/>
      <c r="P80" s="4"/>
      <c r="Q80" s="4"/>
      <c r="R80" s="4"/>
      <c r="S80" s="4"/>
      <c r="T80" s="4"/>
    </row>
    <row r="81" spans="1:20" ht="12.75">
      <c r="A81" s="4"/>
      <c r="B81" s="4"/>
      <c r="C81" s="4"/>
      <c r="D81" s="4"/>
      <c r="E81" s="4"/>
      <c r="F81" s="4"/>
      <c r="G81" s="4"/>
      <c r="H81" s="4"/>
      <c r="I81" s="4"/>
      <c r="J81" s="4"/>
      <c r="K81" s="4"/>
      <c r="L81" s="4"/>
      <c r="M81" s="4"/>
      <c r="N81" s="4"/>
      <c r="O81" s="4"/>
      <c r="P81" s="4"/>
      <c r="Q81" s="4"/>
      <c r="R81" s="4"/>
      <c r="S81" s="4"/>
      <c r="T81" s="4"/>
    </row>
    <row r="82" spans="1:20" ht="12.75">
      <c r="A82" s="4"/>
      <c r="B82" s="4"/>
      <c r="C82" s="4"/>
      <c r="D82" s="4"/>
      <c r="E82" s="4"/>
      <c r="F82" s="4"/>
      <c r="G82" s="4"/>
      <c r="H82" s="4"/>
      <c r="I82" s="4"/>
      <c r="J82" s="4"/>
      <c r="K82" s="4"/>
      <c r="L82" s="4"/>
      <c r="M82" s="4"/>
      <c r="N82" s="4"/>
      <c r="O82" s="4"/>
      <c r="P82" s="4"/>
      <c r="Q82" s="4"/>
      <c r="R82" s="4"/>
      <c r="S82" s="4"/>
      <c r="T82" s="4"/>
    </row>
    <row r="83" spans="1:20" ht="12.75">
      <c r="A83" s="4"/>
      <c r="B83" s="4"/>
      <c r="C83" s="4"/>
      <c r="D83" s="4"/>
      <c r="E83" s="4"/>
      <c r="F83" s="4"/>
      <c r="G83" s="4"/>
      <c r="H83" s="4"/>
      <c r="I83" s="4"/>
      <c r="J83" s="4"/>
      <c r="K83" s="4"/>
      <c r="L83" s="4"/>
      <c r="M83" s="4"/>
      <c r="N83" s="4"/>
      <c r="O83" s="4"/>
      <c r="P83" s="4"/>
      <c r="Q83" s="4"/>
      <c r="R83" s="4"/>
      <c r="S83" s="4"/>
      <c r="T83" s="4"/>
    </row>
    <row r="84" spans="1:20" ht="12.75">
      <c r="A84" s="4"/>
      <c r="B84" s="4"/>
      <c r="C84" s="4"/>
      <c r="D84" s="4"/>
      <c r="E84" s="4"/>
      <c r="F84" s="4"/>
      <c r="G84" s="4"/>
      <c r="H84" s="4"/>
      <c r="I84" s="4"/>
      <c r="J84" s="4"/>
      <c r="K84" s="4"/>
      <c r="L84" s="4"/>
      <c r="M84" s="4"/>
      <c r="N84" s="4"/>
      <c r="O84" s="4"/>
      <c r="P84" s="4"/>
      <c r="Q84" s="4"/>
      <c r="R84" s="4"/>
      <c r="S84" s="4"/>
      <c r="T84" s="4"/>
    </row>
    <row r="85" spans="1:20" ht="12.75">
      <c r="A85" s="4"/>
      <c r="B85" s="4"/>
      <c r="C85" s="4"/>
      <c r="D85" s="4"/>
      <c r="E85" s="4"/>
      <c r="F85" s="4"/>
      <c r="G85" s="4"/>
      <c r="H85" s="4"/>
      <c r="I85" s="4"/>
      <c r="J85" s="4"/>
      <c r="K85" s="4"/>
      <c r="L85" s="4"/>
      <c r="M85" s="4"/>
      <c r="N85" s="4"/>
      <c r="O85" s="4"/>
      <c r="P85" s="4"/>
      <c r="Q85" s="4"/>
      <c r="R85" s="4"/>
      <c r="S85" s="4"/>
      <c r="T85" s="4"/>
    </row>
    <row r="86" spans="1:20" ht="12.75">
      <c r="A86" s="4"/>
      <c r="B86" s="4"/>
      <c r="C86" s="4"/>
      <c r="D86" s="4"/>
      <c r="E86" s="4"/>
      <c r="F86" s="4"/>
      <c r="G86" s="4"/>
      <c r="H86" s="4"/>
      <c r="I86" s="4"/>
      <c r="J86" s="4"/>
      <c r="K86" s="4"/>
      <c r="L86" s="4"/>
      <c r="M86" s="4"/>
      <c r="N86" s="4"/>
      <c r="O86" s="4"/>
      <c r="P86" s="4"/>
      <c r="Q86" s="4"/>
      <c r="R86" s="4"/>
      <c r="S86" s="4"/>
      <c r="T86" s="4"/>
    </row>
    <row r="87" spans="1:20" ht="12.75">
      <c r="A87" s="4"/>
      <c r="B87" s="4"/>
      <c r="C87" s="4"/>
      <c r="D87" s="4"/>
      <c r="E87" s="4"/>
      <c r="F87" s="4"/>
      <c r="G87" s="4"/>
      <c r="H87" s="4"/>
      <c r="I87" s="4"/>
      <c r="J87" s="4"/>
      <c r="K87" s="4"/>
      <c r="L87" s="4"/>
      <c r="M87" s="4"/>
      <c r="N87" s="4"/>
      <c r="O87" s="4"/>
      <c r="P87" s="4"/>
      <c r="Q87" s="4"/>
      <c r="R87" s="4"/>
      <c r="S87" s="4"/>
      <c r="T87" s="4"/>
    </row>
    <row r="88" spans="1:20" ht="12.75">
      <c r="A88" s="4"/>
      <c r="B88" s="4"/>
      <c r="C88" s="4"/>
      <c r="D88" s="4"/>
      <c r="E88" s="4"/>
      <c r="F88" s="4"/>
      <c r="G88" s="4"/>
      <c r="H88" s="4"/>
      <c r="I88" s="4"/>
      <c r="J88" s="4"/>
      <c r="K88" s="4"/>
      <c r="L88" s="4"/>
      <c r="M88" s="4"/>
      <c r="N88" s="4"/>
      <c r="O88" s="4"/>
      <c r="P88" s="4"/>
      <c r="Q88" s="4"/>
      <c r="R88" s="4"/>
      <c r="S88" s="4"/>
      <c r="T88" s="4"/>
    </row>
  </sheetData>
  <mergeCells count="1">
    <mergeCell ref="D71:E72"/>
  </mergeCells>
  <conditionalFormatting sqref="I10 I14 I18 I22 I26 I30 I34 I40 I44 I48 I52 I56 I60 I63 I67 K12 M38 K28 K36 K42 K50 K58 K65 M16 M32 M46 M54 I12 I20 I28 I36 I42 I50 I58 I65 K16 K32 K46 M24">
    <cfRule type="expression" priority="1" dxfId="0" stopIfTrue="1">
      <formula>H10="as"</formula>
    </cfRule>
    <cfRule type="expression" priority="2" dxfId="0" stopIfTrue="1">
      <formula>H10="bs"</formula>
    </cfRule>
  </conditionalFormatting>
  <conditionalFormatting sqref="I11 I19 I27 I35 I41 I49 I57 I64 K15 K31 K45 M23 M53">
    <cfRule type="expression" priority="3" dxfId="0" stopIfTrue="1">
      <formula>H12="as"</formula>
    </cfRule>
    <cfRule type="expression" priority="4" dxfId="0" stopIfTrue="1">
      <formula>H12="bs"</formula>
    </cfRule>
  </conditionalFormatting>
  <conditionalFormatting sqref="K61">
    <cfRule type="expression" priority="5" dxfId="0" stopIfTrue="1">
      <formula>#REF!="as"</formula>
    </cfRule>
    <cfRule type="expression" priority="6" dxfId="0" stopIfTrue="1">
      <formula>#REF!="bs"</formula>
    </cfRule>
  </conditionalFormatting>
  <printOptions/>
  <pageMargins left="0.35433070866141736" right="0.35433070866141736" top="0.26" bottom="0.3937007874015748" header="0" footer="0"/>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L80"/>
  <sheetViews>
    <sheetView showZeros="0" workbookViewId="0" topLeftCell="A1">
      <selection activeCell="A1" sqref="A1"/>
    </sheetView>
  </sheetViews>
  <sheetFormatPr defaultColWidth="9.140625" defaultRowHeight="12.75"/>
  <cols>
    <col min="1" max="1" width="5.7109375" style="0" customWidth="1"/>
    <col min="2" max="2" width="3.140625" style="0" hidden="1" customWidth="1"/>
    <col min="3" max="3" width="20.7109375" style="0" customWidth="1"/>
    <col min="4" max="4" width="18.7109375" style="0" customWidth="1"/>
    <col min="5" max="5" width="20.7109375" style="0" customWidth="1"/>
    <col min="6" max="7" width="10.7109375" style="0" customWidth="1"/>
    <col min="8" max="8" width="6.7109375" style="0" customWidth="1"/>
  </cols>
  <sheetData>
    <row r="1" spans="1:12" ht="19.5" customHeight="1">
      <c r="A1" s="17" t="str">
        <f>Tytuł!C10</f>
        <v>MP UKS 2005</v>
      </c>
      <c r="B1" s="17"/>
      <c r="C1" s="4"/>
      <c r="D1" s="4"/>
      <c r="E1" s="18" t="s">
        <v>17</v>
      </c>
      <c r="F1" s="11" t="str">
        <f>Tytuł!$C$14</f>
        <v>Wiesław Kozica</v>
      </c>
      <c r="G1" s="4"/>
      <c r="H1" s="4"/>
      <c r="I1" s="4"/>
      <c r="J1" s="4"/>
      <c r="K1" s="4"/>
      <c r="L1" s="4"/>
    </row>
    <row r="2" spans="1:12" ht="12.75">
      <c r="A2" s="4"/>
      <c r="B2" s="4"/>
      <c r="C2" s="4"/>
      <c r="D2" s="4"/>
      <c r="E2" s="18" t="s">
        <v>4</v>
      </c>
      <c r="F2" s="11" t="str">
        <f>Tytuł!$G$10</f>
        <v>MŁODZICZKI</v>
      </c>
      <c r="G2" s="4"/>
      <c r="H2" s="4"/>
      <c r="I2" s="4"/>
      <c r="J2" s="4"/>
      <c r="K2" s="4"/>
      <c r="L2" s="4"/>
    </row>
    <row r="3" spans="1:12" ht="12.75">
      <c r="A3" s="18"/>
      <c r="B3" s="18"/>
      <c r="C3" s="18"/>
      <c r="D3" s="4"/>
      <c r="E3" s="18" t="s">
        <v>5</v>
      </c>
      <c r="F3" s="11" t="str">
        <f>Tytuł!$G$12</f>
        <v>Piotrków Trybunalski</v>
      </c>
      <c r="G3" s="19"/>
      <c r="H3" s="4"/>
      <c r="I3" s="4"/>
      <c r="J3" s="4"/>
      <c r="K3" s="4"/>
      <c r="L3" s="4"/>
    </row>
    <row r="4" spans="1:12" ht="12.75">
      <c r="A4" s="18"/>
      <c r="B4" s="18"/>
      <c r="C4" s="182" t="s">
        <v>53</v>
      </c>
      <c r="D4" s="181"/>
      <c r="E4" s="18" t="s">
        <v>6</v>
      </c>
      <c r="F4" s="11" t="str">
        <f>Tytuł!$G$14</f>
        <v>02-05.09.2005</v>
      </c>
      <c r="G4" s="19"/>
      <c r="H4" s="4"/>
      <c r="I4" s="4"/>
      <c r="J4" s="4"/>
      <c r="K4" s="4"/>
      <c r="L4" s="4"/>
    </row>
    <row r="5" spans="1:12" ht="12.75">
      <c r="A5" s="4"/>
      <c r="B5" s="4"/>
      <c r="C5" s="11"/>
      <c r="D5" s="4"/>
      <c r="E5" s="4"/>
      <c r="F5" s="4"/>
      <c r="G5" s="4"/>
      <c r="H5" s="4"/>
      <c r="I5" s="4"/>
      <c r="J5" s="4"/>
      <c r="K5" s="4"/>
      <c r="L5" s="4"/>
    </row>
    <row r="6" spans="1:12" ht="15">
      <c r="A6" s="20" t="s">
        <v>49</v>
      </c>
      <c r="B6" s="20"/>
      <c r="C6" s="3"/>
      <c r="D6" s="66"/>
      <c r="E6" s="3"/>
      <c r="F6" s="3"/>
      <c r="G6" s="3"/>
      <c r="H6" s="3"/>
      <c r="I6" s="4"/>
      <c r="J6" s="4"/>
      <c r="K6" s="4"/>
      <c r="L6" s="4"/>
    </row>
    <row r="7" spans="1:12" ht="13.5" thickBot="1">
      <c r="A7" s="235" t="s">
        <v>47</v>
      </c>
      <c r="B7" s="4"/>
      <c r="C7" s="4"/>
      <c r="D7" s="4"/>
      <c r="E7" s="4"/>
      <c r="F7" s="4"/>
      <c r="G7" s="4"/>
      <c r="H7" s="4"/>
      <c r="I7" s="4"/>
      <c r="J7" s="4"/>
      <c r="K7" s="4"/>
      <c r="L7" s="4"/>
    </row>
    <row r="8" spans="1:12" ht="19.5" customHeight="1">
      <c r="A8" s="22" t="s">
        <v>50</v>
      </c>
      <c r="B8" s="183" t="s">
        <v>8</v>
      </c>
      <c r="C8" s="23" t="s">
        <v>9</v>
      </c>
      <c r="D8" s="23" t="s">
        <v>10</v>
      </c>
      <c r="E8" s="23" t="s">
        <v>11</v>
      </c>
      <c r="F8" s="23" t="s">
        <v>12</v>
      </c>
      <c r="G8" s="23" t="s">
        <v>13</v>
      </c>
      <c r="H8" s="24" t="s">
        <v>48</v>
      </c>
      <c r="I8" s="4"/>
      <c r="J8" s="4"/>
      <c r="K8" s="4"/>
      <c r="L8" s="4"/>
    </row>
    <row r="9" spans="1:12" ht="19.5" customHeight="1">
      <c r="A9" s="264">
        <v>1</v>
      </c>
      <c r="B9" s="184">
        <f>'4(D)'!L17</f>
        <v>1</v>
      </c>
      <c r="C9" s="25" t="str">
        <f>VLOOKUP(B9,'ListaTG(D)'!$A$10:$R$41,2)</f>
        <v>Kusideł</v>
      </c>
      <c r="D9" s="25" t="str">
        <f>VLOOKUP(B9,'ListaTG(D)'!$A$10:$R$41,3)</f>
        <v>Magdalena</v>
      </c>
      <c r="E9" s="25" t="str">
        <f>VLOOKUP(B9,'ListaTG(D)'!$A$10:$R$41,4)</f>
        <v>UKS Tenis SP 41 Łódź</v>
      </c>
      <c r="F9" s="29" t="str">
        <f>VLOOKUP(B9,'ListaTG(D)'!$A$10:$V$41,17)</f>
        <v>497/LO</v>
      </c>
      <c r="G9" s="180">
        <f>VLOOKUP(B9,'ListaTG(D)'!$A$10:$V$41,18)</f>
        <v>1991</v>
      </c>
      <c r="H9" s="36">
        <f>IF((D4=1),"180",IF((D4=2),"100",IF((D4=3),"64",IF((D4=4),"48",IF((D4=5),"32","")))))</f>
      </c>
      <c r="I9" s="4"/>
      <c r="J9" s="4"/>
      <c r="K9" s="4"/>
      <c r="L9" s="4"/>
    </row>
    <row r="10" spans="1:12" ht="19.5" customHeight="1">
      <c r="A10" s="265"/>
      <c r="B10" s="185">
        <f>'4(D)'!L17</f>
        <v>1</v>
      </c>
      <c r="C10" s="25" t="str">
        <f>VLOOKUP(B10,'ListaTG(D)'!$A$10:$R$41,5)</f>
        <v>Świciak</v>
      </c>
      <c r="D10" s="25" t="str">
        <f>VLOOKUP(B10,'ListaTG(D)'!$A$10:$R$41,6)</f>
        <v>Katarzyna</v>
      </c>
      <c r="E10" s="25" t="str">
        <f>VLOOKUP(B10,'ListaTG(D)'!$A$10:$R$41,7)</f>
        <v>UKS Tenis SP 41 Łódź</v>
      </c>
      <c r="F10" s="29" t="str">
        <f>VLOOKUP(B10,'ListaTG(D)'!$A$10:$V$41,21)</f>
        <v>496/LO</v>
      </c>
      <c r="G10" s="180">
        <f>VLOOKUP(B10,'ListaTG(D)'!$A$10:$V$41,22)</f>
        <v>1992</v>
      </c>
      <c r="H10" s="36">
        <f>IF((D4=1),"120",IF((D4=2),"64",IF((D4=3),"48",IF((D4=4),"36",IF((D4=5),"20","")))))</f>
      </c>
      <c r="I10" s="4"/>
      <c r="J10" s="4"/>
      <c r="K10" s="4"/>
      <c r="L10" s="4"/>
    </row>
    <row r="11" spans="1:12" ht="19.5" customHeight="1">
      <c r="A11" s="264" t="s">
        <v>55</v>
      </c>
      <c r="B11" s="185">
        <f>'4(D)'!M17</f>
        <v>3</v>
      </c>
      <c r="C11" s="25" t="str">
        <f>VLOOKUP(B11,'ListaTG(D)'!$A$10:$R$41,2)</f>
        <v>Chamczyk</v>
      </c>
      <c r="D11" s="25" t="str">
        <f>VLOOKUP(B11,'ListaTG(D)'!$A$10:$R$41,3)</f>
        <v>Dominika</v>
      </c>
      <c r="E11" s="25" t="str">
        <f>VLOOKUP(B11,'ListaTG(D)'!$A$10:$R$41,4)</f>
        <v>Champions Team P-ków</v>
      </c>
      <c r="F11" s="29">
        <f>VLOOKUP(B11,'ListaTG(D)'!$A$10:$V$41,17)</f>
        <v>0</v>
      </c>
      <c r="G11" s="180">
        <f>VLOOKUP(B11,'ListaTG(D)'!$A$10:$V$41,18)</f>
        <v>0</v>
      </c>
      <c r="H11" s="36">
        <f>IF((D4=1),"64",IF((D4=2),"48",IF((D4=3),"36",IF((D4=4),"28",IF((D4=5),"16","")))))</f>
      </c>
      <c r="I11" s="4"/>
      <c r="J11" s="4"/>
      <c r="K11" s="4"/>
      <c r="L11" s="4"/>
    </row>
    <row r="12" spans="1:12" ht="19.5" customHeight="1">
      <c r="A12" s="266"/>
      <c r="B12" s="185">
        <f>'4(D)'!M17</f>
        <v>3</v>
      </c>
      <c r="C12" s="25" t="str">
        <f>VLOOKUP(B12,'ListaTG(D)'!$A$10:$R$41,5)</f>
        <v>Szymańczyk</v>
      </c>
      <c r="D12" s="25" t="str">
        <f>VLOOKUP(B12,'ListaTG(D)'!$A$10:$R$41,6)</f>
        <v>Dominika</v>
      </c>
      <c r="E12" s="25" t="str">
        <f>VLOOKUP(B12,'ListaTG(D)'!$A$10:$R$41,7)</f>
        <v>TUKS Kozica  P-ków</v>
      </c>
      <c r="F12" s="29">
        <f>VLOOKUP(B12,'ListaTG(D)'!$A$10:$V$41,21)</f>
        <v>0</v>
      </c>
      <c r="G12" s="180">
        <f>VLOOKUP(B12,'ListaTG(D)'!$A$10:$V$41,22)</f>
        <v>0</v>
      </c>
      <c r="H12" s="36">
        <f>IF((D4=1),"64",IF((D4=2),"48",IF((D4=3),"36",IF((D4=4),"28",IF((D4=5),"16","")))))</f>
      </c>
      <c r="I12" s="4"/>
      <c r="J12" s="4"/>
      <c r="K12" s="4"/>
      <c r="L12" s="4"/>
    </row>
    <row r="13" spans="1:12" ht="19.5" customHeight="1">
      <c r="A13" s="264" t="s">
        <v>51</v>
      </c>
      <c r="B13" s="184">
        <f>'4(D)'!K13</f>
        <v>4</v>
      </c>
      <c r="C13" s="25" t="str">
        <f>VLOOKUP(B13,'ListaTG(D)'!$A$10:$R$41,2)</f>
        <v>BYE</v>
      </c>
      <c r="D13" s="25">
        <f>VLOOKUP(B13,'ListaTG(D)'!$A$10:$R$41,3)</f>
        <v>0</v>
      </c>
      <c r="E13" s="25">
        <f>VLOOKUP(B13,'ListaTG(D)'!$A$10:$R$41,4)</f>
        <v>0</v>
      </c>
      <c r="F13" s="29">
        <f>VLOOKUP(B13,'ListaTG(D)'!$A$10:$V$41,17)</f>
        <v>0</v>
      </c>
      <c r="G13" s="180">
        <f>VLOOKUP(B13,'ListaTG(D)'!$A$10:$V$41,18)</f>
        <v>0</v>
      </c>
      <c r="H13" s="36">
        <f>IF((D4=1),"48",IF((D4=2),"32",IF((D4=3),"24",IF((D4=4),"20",IF((D4=5),"12","")))))</f>
      </c>
      <c r="I13" s="4"/>
      <c r="J13" s="4"/>
      <c r="K13" s="4"/>
      <c r="L13" s="4"/>
    </row>
    <row r="14" spans="1:12" ht="19.5" customHeight="1">
      <c r="A14" s="267"/>
      <c r="B14" s="185">
        <f>'4(D)'!K13</f>
        <v>4</v>
      </c>
      <c r="C14" s="25" t="str">
        <f>VLOOKUP(B14,'ListaTG(D)'!$A$10:$R$41,5)</f>
        <v>BYE</v>
      </c>
      <c r="D14" s="25">
        <f>VLOOKUP(B14,'ListaTG(D)'!$A$10:$R$41,6)</f>
        <v>0</v>
      </c>
      <c r="E14" s="25">
        <f>VLOOKUP(B14,'ListaTG(D)'!$A$10:$R$41,7)</f>
        <v>0</v>
      </c>
      <c r="F14" s="29">
        <f>VLOOKUP(B14,'ListaTG(D)'!$A$10:$V$41,21)</f>
        <v>0</v>
      </c>
      <c r="G14" s="180">
        <f>VLOOKUP(B14,'ListaTG(D)'!$A$10:$V$41,22)</f>
        <v>0</v>
      </c>
      <c r="H14" s="36">
        <f>IF((D4=1),"48",IF((D4=2),"32",IF((D4=3),"24",IF((D4=4),"20",IF((D4=5),"12","")))))</f>
      </c>
      <c r="I14" s="4"/>
      <c r="J14" s="4"/>
      <c r="K14" s="4"/>
      <c r="L14" s="4"/>
    </row>
    <row r="15" spans="1:12" ht="19.5" customHeight="1">
      <c r="A15" s="268"/>
      <c r="B15" s="185">
        <f>'4(D)'!K21</f>
        <v>2</v>
      </c>
      <c r="C15" s="25" t="str">
        <f>VLOOKUP(B15,'ListaTG(D)'!$A$10:$R$41,2)</f>
        <v>Frankowska</v>
      </c>
      <c r="D15" s="25" t="str">
        <f>VLOOKUP(B15,'ListaTG(D)'!$A$10:$R$41,3)</f>
        <v>Monika</v>
      </c>
      <c r="E15" s="25" t="str">
        <f>VLOOKUP(B15,'ListaTG(D)'!$A$10:$R$41,4)</f>
        <v>TUKS Kozica</v>
      </c>
      <c r="F15" s="29">
        <f>VLOOKUP(B15,'ListaTG(D)'!$A$10:$V$41,17)</f>
        <v>0</v>
      </c>
      <c r="G15" s="180">
        <f>VLOOKUP(B15,'ListaTG(D)'!$A$10:$V$41,18)</f>
        <v>1993</v>
      </c>
      <c r="H15" s="36">
        <f>IF((D4=1),"48",IF((D4=2),"32",IF((D4=3),"24",IF((D4=4),"20",IF((D4=5),"12","")))))</f>
      </c>
      <c r="I15" s="4"/>
      <c r="J15" s="4"/>
      <c r="K15" s="4"/>
      <c r="L15" s="4"/>
    </row>
    <row r="16" spans="1:12" ht="19.5" customHeight="1" thickBot="1">
      <c r="A16" s="267"/>
      <c r="B16" s="186">
        <f>'4(D)'!K21</f>
        <v>2</v>
      </c>
      <c r="C16" s="222" t="str">
        <f>VLOOKUP(B16,'ListaTG(D)'!$A$10:$R$41,5)</f>
        <v>Supeł</v>
      </c>
      <c r="D16" s="222" t="str">
        <f>VLOOKUP(B16,'ListaTG(D)'!$A$10:$R$41,6)</f>
        <v>Agata</v>
      </c>
      <c r="E16" s="222" t="str">
        <f>VLOOKUP(B16,'ListaTG(D)'!$A$10:$R$41,7)</f>
        <v>TUKS Kozica  P-ków</v>
      </c>
      <c r="F16" s="223" t="str">
        <f>VLOOKUP(B16,'ListaTG(D)'!$A$10:$V$41,21)</f>
        <v>1380/LO</v>
      </c>
      <c r="G16" s="224">
        <f>VLOOKUP(B16,'ListaTG(D)'!$A$10:$V$41,22)</f>
        <v>1992</v>
      </c>
      <c r="H16" s="225">
        <f>IF((D4=1),"48",IF((D4=2),"32",IF((D4=3),"24",IF((D4=4),"20",IF((D4=5),"12","")))))</f>
      </c>
      <c r="I16" s="4"/>
      <c r="J16" s="4"/>
      <c r="K16" s="4"/>
      <c r="L16" s="4"/>
    </row>
    <row r="17" spans="1:12" ht="19.5" customHeight="1">
      <c r="A17" s="269"/>
      <c r="B17" s="226"/>
      <c r="C17" s="176"/>
      <c r="D17" s="176"/>
      <c r="E17" s="176"/>
      <c r="F17" s="175"/>
      <c r="G17" s="177"/>
      <c r="H17" s="175"/>
      <c r="I17" s="4"/>
      <c r="J17" s="4"/>
      <c r="K17" s="4"/>
      <c r="L17" s="4"/>
    </row>
    <row r="18" spans="1:12" ht="19.5" customHeight="1">
      <c r="A18" s="270"/>
      <c r="B18" s="221"/>
      <c r="C18" s="170"/>
      <c r="D18" s="170"/>
      <c r="E18" s="170"/>
      <c r="F18" s="168"/>
      <c r="G18" s="173"/>
      <c r="H18" s="168"/>
      <c r="I18" s="4"/>
      <c r="J18" s="4"/>
      <c r="K18" s="4"/>
      <c r="L18" s="4"/>
    </row>
    <row r="19" spans="1:12" ht="19.5" customHeight="1">
      <c r="A19" s="270"/>
      <c r="B19" s="221"/>
      <c r="C19" s="170"/>
      <c r="D19" s="170"/>
      <c r="E19" s="170"/>
      <c r="F19" s="168"/>
      <c r="G19" s="173"/>
      <c r="H19" s="168"/>
      <c r="I19" s="4"/>
      <c r="J19" s="4"/>
      <c r="K19" s="4"/>
      <c r="L19" s="4"/>
    </row>
    <row r="20" spans="1:12" ht="19.5" customHeight="1">
      <c r="A20" s="270"/>
      <c r="B20" s="221"/>
      <c r="C20" s="170"/>
      <c r="D20" s="170"/>
      <c r="E20" s="170"/>
      <c r="F20" s="168"/>
      <c r="G20" s="173"/>
      <c r="H20" s="168"/>
      <c r="I20" s="4"/>
      <c r="J20" s="4"/>
      <c r="K20" s="4"/>
      <c r="L20" s="4"/>
    </row>
    <row r="21" spans="1:12" ht="19.5" customHeight="1">
      <c r="A21" s="270"/>
      <c r="B21" s="221"/>
      <c r="C21" s="170"/>
      <c r="D21" s="170"/>
      <c r="E21" s="170"/>
      <c r="F21" s="168"/>
      <c r="G21" s="173"/>
      <c r="H21" s="168"/>
      <c r="I21" s="4"/>
      <c r="J21" s="4"/>
      <c r="K21" s="4"/>
      <c r="L21" s="4"/>
    </row>
    <row r="22" spans="1:12" ht="19.5" customHeight="1">
      <c r="A22" s="270"/>
      <c r="B22" s="221"/>
      <c r="C22" s="170"/>
      <c r="D22" s="170"/>
      <c r="E22" s="170"/>
      <c r="F22" s="168"/>
      <c r="G22" s="173"/>
      <c r="H22" s="168"/>
      <c r="I22" s="4"/>
      <c r="J22" s="4"/>
      <c r="K22" s="4"/>
      <c r="L22" s="4"/>
    </row>
    <row r="23" spans="1:12" ht="19.5" customHeight="1">
      <c r="A23" s="270"/>
      <c r="B23" s="221"/>
      <c r="C23" s="170"/>
      <c r="D23" s="170"/>
      <c r="E23" s="170"/>
      <c r="F23" s="168"/>
      <c r="G23" s="173"/>
      <c r="H23" s="168"/>
      <c r="I23" s="4"/>
      <c r="J23" s="4"/>
      <c r="K23" s="4"/>
      <c r="L23" s="4"/>
    </row>
    <row r="24" spans="1:12" ht="19.5" customHeight="1">
      <c r="A24" s="270"/>
      <c r="B24" s="221"/>
      <c r="C24" s="170"/>
      <c r="D24" s="170"/>
      <c r="E24" s="170"/>
      <c r="F24" s="168"/>
      <c r="G24" s="173"/>
      <c r="H24" s="168"/>
      <c r="I24" s="4"/>
      <c r="J24" s="4"/>
      <c r="K24" s="4"/>
      <c r="L24" s="4"/>
    </row>
    <row r="25" spans="1:12" ht="19.5" customHeight="1">
      <c r="A25" s="270"/>
      <c r="B25" s="221"/>
      <c r="C25" s="170"/>
      <c r="D25" s="170"/>
      <c r="E25" s="170"/>
      <c r="F25" s="168"/>
      <c r="G25" s="173"/>
      <c r="H25" s="168"/>
      <c r="I25" s="4"/>
      <c r="J25" s="4"/>
      <c r="K25" s="4"/>
      <c r="L25" s="4"/>
    </row>
    <row r="26" spans="1:12" ht="19.5" customHeight="1">
      <c r="A26" s="271"/>
      <c r="B26" s="221"/>
      <c r="C26" s="170"/>
      <c r="D26" s="170"/>
      <c r="E26" s="170"/>
      <c r="F26" s="168"/>
      <c r="G26" s="173"/>
      <c r="H26" s="168"/>
      <c r="I26" s="4"/>
      <c r="J26" s="4"/>
      <c r="K26" s="4"/>
      <c r="L26" s="4"/>
    </row>
    <row r="27" spans="1:12" ht="19.5" customHeight="1">
      <c r="A27" s="272"/>
      <c r="B27" s="221"/>
      <c r="C27" s="170"/>
      <c r="D27" s="170"/>
      <c r="E27" s="170"/>
      <c r="F27" s="168"/>
      <c r="G27" s="173"/>
      <c r="H27" s="168"/>
      <c r="I27" s="4"/>
      <c r="J27" s="4"/>
      <c r="K27" s="4"/>
      <c r="L27" s="4"/>
    </row>
    <row r="28" spans="1:12" ht="19.5" customHeight="1">
      <c r="A28" s="272"/>
      <c r="B28" s="221"/>
      <c r="C28" s="170"/>
      <c r="D28" s="170"/>
      <c r="E28" s="170"/>
      <c r="F28" s="168"/>
      <c r="G28" s="173"/>
      <c r="H28" s="168"/>
      <c r="I28" s="4"/>
      <c r="J28" s="4"/>
      <c r="K28" s="4"/>
      <c r="L28" s="4"/>
    </row>
    <row r="29" spans="1:12" ht="19.5" customHeight="1">
      <c r="A29" s="272"/>
      <c r="B29" s="221"/>
      <c r="C29" s="170"/>
      <c r="D29" s="170"/>
      <c r="E29" s="170"/>
      <c r="F29" s="168"/>
      <c r="G29" s="173"/>
      <c r="H29" s="168"/>
      <c r="I29" s="4"/>
      <c r="J29" s="4"/>
      <c r="K29" s="4"/>
      <c r="L29" s="4"/>
    </row>
    <row r="30" spans="1:12" ht="19.5" customHeight="1">
      <c r="A30" s="272"/>
      <c r="B30" s="221"/>
      <c r="C30" s="170"/>
      <c r="D30" s="170"/>
      <c r="E30" s="170"/>
      <c r="F30" s="168"/>
      <c r="G30" s="173"/>
      <c r="H30" s="168"/>
      <c r="I30" s="4"/>
      <c r="J30" s="4"/>
      <c r="K30" s="4"/>
      <c r="L30" s="4"/>
    </row>
    <row r="31" spans="1:12" ht="19.5" customHeight="1">
      <c r="A31" s="272"/>
      <c r="B31" s="221"/>
      <c r="C31" s="170"/>
      <c r="D31" s="170"/>
      <c r="E31" s="170"/>
      <c r="F31" s="168"/>
      <c r="G31" s="173"/>
      <c r="H31" s="168"/>
      <c r="I31" s="4"/>
      <c r="J31" s="4"/>
      <c r="K31" s="4"/>
      <c r="L31" s="4"/>
    </row>
    <row r="32" spans="1:12" ht="19.5" customHeight="1">
      <c r="A32" s="272"/>
      <c r="B32" s="221"/>
      <c r="C32" s="170"/>
      <c r="D32" s="170"/>
      <c r="E32" s="170"/>
      <c r="F32" s="168"/>
      <c r="G32" s="173"/>
      <c r="H32" s="168"/>
      <c r="I32" s="4"/>
      <c r="J32" s="4"/>
      <c r="K32" s="4"/>
      <c r="L32" s="4"/>
    </row>
    <row r="33" spans="1:12" ht="19.5" customHeight="1">
      <c r="A33" s="272"/>
      <c r="B33" s="221"/>
      <c r="C33" s="170"/>
      <c r="D33" s="170"/>
      <c r="E33" s="170"/>
      <c r="F33" s="168"/>
      <c r="G33" s="173"/>
      <c r="H33" s="168"/>
      <c r="I33" s="4"/>
      <c r="J33" s="4"/>
      <c r="K33" s="4"/>
      <c r="L33" s="4"/>
    </row>
    <row r="34" spans="1:12" ht="19.5" customHeight="1">
      <c r="A34" s="272"/>
      <c r="B34" s="221"/>
      <c r="C34" s="170"/>
      <c r="D34" s="170"/>
      <c r="E34" s="170"/>
      <c r="F34" s="168"/>
      <c r="G34" s="173"/>
      <c r="H34" s="168"/>
      <c r="I34" s="4"/>
      <c r="J34" s="4"/>
      <c r="K34" s="4"/>
      <c r="L34" s="4"/>
    </row>
    <row r="35" spans="1:12" ht="19.5" customHeight="1">
      <c r="A35" s="272"/>
      <c r="B35" s="221"/>
      <c r="C35" s="170"/>
      <c r="D35" s="170"/>
      <c r="E35" s="170"/>
      <c r="F35" s="168"/>
      <c r="G35" s="173"/>
      <c r="H35" s="168"/>
      <c r="I35" s="4"/>
      <c r="J35" s="4"/>
      <c r="K35" s="4"/>
      <c r="L35" s="4"/>
    </row>
    <row r="36" spans="1:12" ht="19.5" customHeight="1">
      <c r="A36" s="272"/>
      <c r="B36" s="221"/>
      <c r="C36" s="170"/>
      <c r="D36" s="170"/>
      <c r="E36" s="170"/>
      <c r="F36" s="168"/>
      <c r="G36" s="173"/>
      <c r="H36" s="168"/>
      <c r="I36" s="4"/>
      <c r="J36" s="4"/>
      <c r="K36" s="4"/>
      <c r="L36" s="4"/>
    </row>
    <row r="37" spans="1:12" ht="19.5" customHeight="1">
      <c r="A37" s="272"/>
      <c r="B37" s="221"/>
      <c r="C37" s="170"/>
      <c r="D37" s="170"/>
      <c r="E37" s="170"/>
      <c r="F37" s="168"/>
      <c r="G37" s="173"/>
      <c r="H37" s="168"/>
      <c r="I37" s="4"/>
      <c r="J37" s="4"/>
      <c r="K37" s="4"/>
      <c r="L37" s="4"/>
    </row>
    <row r="38" spans="1:12" ht="19.5" customHeight="1">
      <c r="A38" s="272"/>
      <c r="B38" s="221"/>
      <c r="C38" s="170"/>
      <c r="D38" s="170"/>
      <c r="E38" s="170"/>
      <c r="F38" s="168"/>
      <c r="G38" s="173"/>
      <c r="H38" s="168"/>
      <c r="I38" s="4"/>
      <c r="J38" s="4"/>
      <c r="K38" s="4"/>
      <c r="L38" s="4"/>
    </row>
    <row r="39" spans="1:12" ht="19.5" customHeight="1">
      <c r="A39" s="272"/>
      <c r="B39" s="221"/>
      <c r="C39" s="170"/>
      <c r="D39" s="170"/>
      <c r="E39" s="170"/>
      <c r="F39" s="168"/>
      <c r="G39" s="173"/>
      <c r="H39" s="168"/>
      <c r="I39" s="4"/>
      <c r="J39" s="4"/>
      <c r="K39" s="4"/>
      <c r="L39" s="4"/>
    </row>
    <row r="40" spans="1:12" ht="19.5" customHeight="1">
      <c r="A40" s="271"/>
      <c r="B40" s="221"/>
      <c r="C40" s="170"/>
      <c r="D40" s="170"/>
      <c r="E40" s="170"/>
      <c r="F40" s="168"/>
      <c r="G40" s="173"/>
      <c r="H40" s="168"/>
      <c r="I40" s="4"/>
      <c r="J40" s="4"/>
      <c r="K40" s="4"/>
      <c r="L40" s="4"/>
    </row>
    <row r="41" spans="1:12" ht="19.5" customHeight="1">
      <c r="A41" s="168"/>
      <c r="B41" s="168"/>
      <c r="C41" s="170"/>
      <c r="D41" s="170"/>
      <c r="E41" s="171"/>
      <c r="F41" s="172"/>
      <c r="G41" s="173"/>
      <c r="H41" s="168"/>
      <c r="I41" s="7"/>
      <c r="J41" s="7"/>
      <c r="K41" s="7"/>
      <c r="L41" s="7"/>
    </row>
    <row r="42" spans="1:12" ht="19.5" customHeight="1">
      <c r="A42" s="168"/>
      <c r="B42" s="168"/>
      <c r="C42" s="170"/>
      <c r="D42" s="170"/>
      <c r="E42" s="171"/>
      <c r="F42" s="172"/>
      <c r="G42" s="173"/>
      <c r="H42" s="168"/>
      <c r="I42" s="7"/>
      <c r="J42" s="7"/>
      <c r="K42" s="7"/>
      <c r="L42" s="7"/>
    </row>
    <row r="43" spans="1:12" ht="19.5" customHeight="1">
      <c r="A43" s="168"/>
      <c r="B43" s="168"/>
      <c r="C43" s="170"/>
      <c r="D43" s="170"/>
      <c r="E43" s="170"/>
      <c r="F43" s="172"/>
      <c r="G43" s="173"/>
      <c r="H43" s="168"/>
      <c r="I43" s="7"/>
      <c r="J43" s="7"/>
      <c r="K43" s="7"/>
      <c r="L43" s="7"/>
    </row>
    <row r="44" spans="1:12" ht="19.5" customHeight="1">
      <c r="A44" s="168"/>
      <c r="B44" s="168"/>
      <c r="C44" s="170"/>
      <c r="D44" s="170"/>
      <c r="E44" s="170"/>
      <c r="F44" s="168"/>
      <c r="G44" s="173"/>
      <c r="H44" s="168"/>
      <c r="I44" s="7"/>
      <c r="J44" s="7"/>
      <c r="K44" s="7"/>
      <c r="L44" s="7"/>
    </row>
    <row r="45" spans="1:12" ht="19.5" customHeight="1">
      <c r="A45" s="168"/>
      <c r="B45" s="168"/>
      <c r="C45" s="170"/>
      <c r="D45" s="170"/>
      <c r="E45" s="171"/>
      <c r="F45" s="168"/>
      <c r="G45" s="173"/>
      <c r="H45" s="168"/>
      <c r="I45" s="7"/>
      <c r="J45" s="7"/>
      <c r="K45" s="7"/>
      <c r="L45" s="7"/>
    </row>
    <row r="46" spans="1:12" ht="19.5" customHeight="1">
      <c r="A46" s="168"/>
      <c r="B46" s="168"/>
      <c r="C46" s="170"/>
      <c r="D46" s="170"/>
      <c r="E46" s="171"/>
      <c r="F46" s="172"/>
      <c r="G46" s="173"/>
      <c r="H46" s="168"/>
      <c r="I46" s="7"/>
      <c r="J46" s="7"/>
      <c r="K46" s="7"/>
      <c r="L46" s="7"/>
    </row>
    <row r="47" spans="1:12" ht="19.5" customHeight="1">
      <c r="A47" s="168"/>
      <c r="B47" s="168"/>
      <c r="C47" s="170"/>
      <c r="D47" s="170"/>
      <c r="E47" s="171"/>
      <c r="F47" s="172"/>
      <c r="G47" s="173"/>
      <c r="H47" s="168"/>
      <c r="I47" s="7"/>
      <c r="J47" s="7"/>
      <c r="K47" s="7"/>
      <c r="L47" s="7"/>
    </row>
    <row r="48" spans="1:12" ht="19.5" customHeight="1">
      <c r="A48" s="168"/>
      <c r="B48" s="168"/>
      <c r="C48" s="170"/>
      <c r="D48" s="170"/>
      <c r="E48" s="171"/>
      <c r="F48" s="172"/>
      <c r="G48" s="173"/>
      <c r="H48" s="168"/>
      <c r="I48" s="7"/>
      <c r="J48" s="7"/>
      <c r="K48" s="7"/>
      <c r="L48" s="7"/>
    </row>
    <row r="49" spans="1:12" ht="19.5" customHeight="1">
      <c r="A49" s="168"/>
      <c r="B49" s="168"/>
      <c r="C49" s="170"/>
      <c r="D49" s="170"/>
      <c r="E49" s="171"/>
      <c r="F49" s="168"/>
      <c r="G49" s="173"/>
      <c r="H49" s="168"/>
      <c r="I49" s="7"/>
      <c r="J49" s="7"/>
      <c r="K49" s="7"/>
      <c r="L49" s="7"/>
    </row>
    <row r="50" spans="1:12" ht="19.5" customHeight="1">
      <c r="A50" s="168"/>
      <c r="B50" s="168"/>
      <c r="C50" s="170"/>
      <c r="D50" s="170"/>
      <c r="E50" s="171"/>
      <c r="F50" s="168"/>
      <c r="G50" s="173"/>
      <c r="H50" s="168"/>
      <c r="I50" s="7"/>
      <c r="J50" s="7"/>
      <c r="K50" s="7"/>
      <c r="L50" s="7"/>
    </row>
    <row r="51" spans="1:12" ht="19.5" customHeight="1">
      <c r="A51" s="168"/>
      <c r="B51" s="168"/>
      <c r="C51" s="170"/>
      <c r="D51" s="170"/>
      <c r="E51" s="170"/>
      <c r="F51" s="172"/>
      <c r="G51" s="173"/>
      <c r="H51" s="168"/>
      <c r="I51" s="7"/>
      <c r="J51" s="7"/>
      <c r="K51" s="7"/>
      <c r="L51" s="7"/>
    </row>
    <row r="52" spans="1:12" ht="19.5" customHeight="1">
      <c r="A52" s="168"/>
      <c r="B52" s="168"/>
      <c r="C52" s="170"/>
      <c r="D52" s="170"/>
      <c r="E52" s="171"/>
      <c r="F52" s="168"/>
      <c r="G52" s="173"/>
      <c r="H52" s="168"/>
      <c r="I52" s="7"/>
      <c r="J52" s="7"/>
      <c r="K52" s="7"/>
      <c r="L52" s="7"/>
    </row>
    <row r="53" spans="1:12" ht="19.5" customHeight="1">
      <c r="A53" s="168"/>
      <c r="B53" s="168"/>
      <c r="C53" s="170"/>
      <c r="D53" s="170"/>
      <c r="E53" s="171"/>
      <c r="F53" s="172"/>
      <c r="G53" s="173"/>
      <c r="H53" s="168"/>
      <c r="I53" s="7"/>
      <c r="J53" s="7"/>
      <c r="K53" s="7"/>
      <c r="L53" s="7"/>
    </row>
    <row r="54" spans="1:12" ht="19.5" customHeight="1">
      <c r="A54" s="168"/>
      <c r="B54" s="168"/>
      <c r="C54" s="170"/>
      <c r="D54" s="170"/>
      <c r="E54" s="171"/>
      <c r="F54" s="168"/>
      <c r="G54" s="173"/>
      <c r="H54" s="168"/>
      <c r="I54" s="7"/>
      <c r="J54" s="7"/>
      <c r="K54" s="7"/>
      <c r="L54" s="7"/>
    </row>
    <row r="55" spans="1:12" ht="19.5" customHeight="1">
      <c r="A55" s="168"/>
      <c r="B55" s="168"/>
      <c r="C55" s="170"/>
      <c r="D55" s="170"/>
      <c r="E55" s="171"/>
      <c r="F55" s="168"/>
      <c r="G55" s="173"/>
      <c r="H55" s="168"/>
      <c r="I55" s="7"/>
      <c r="J55" s="7"/>
      <c r="K55" s="7"/>
      <c r="L55" s="7"/>
    </row>
    <row r="56" spans="1:12" ht="19.5" customHeight="1">
      <c r="A56" s="168"/>
      <c r="B56" s="168"/>
      <c r="C56" s="170"/>
      <c r="D56" s="170"/>
      <c r="E56" s="171"/>
      <c r="F56" s="172"/>
      <c r="G56" s="173"/>
      <c r="H56" s="168"/>
      <c r="I56" s="7"/>
      <c r="J56" s="7"/>
      <c r="K56" s="7"/>
      <c r="L56" s="7"/>
    </row>
    <row r="57" spans="1:12" ht="19.5" customHeight="1">
      <c r="A57" s="168"/>
      <c r="B57" s="168"/>
      <c r="C57" s="170"/>
      <c r="D57" s="170"/>
      <c r="E57" s="171"/>
      <c r="F57" s="172"/>
      <c r="G57" s="173"/>
      <c r="H57" s="168"/>
      <c r="I57" s="7"/>
      <c r="J57" s="7"/>
      <c r="K57" s="7"/>
      <c r="L57" s="7"/>
    </row>
    <row r="58" spans="1:12" ht="19.5" customHeight="1">
      <c r="A58" s="168"/>
      <c r="B58" s="168"/>
      <c r="C58" s="170"/>
      <c r="D58" s="170"/>
      <c r="E58" s="170"/>
      <c r="F58" s="172"/>
      <c r="G58" s="173"/>
      <c r="H58" s="168"/>
      <c r="I58" s="7"/>
      <c r="J58" s="7"/>
      <c r="K58" s="7"/>
      <c r="L58" s="7"/>
    </row>
    <row r="59" spans="1:12" ht="19.5" customHeight="1">
      <c r="A59" s="168"/>
      <c r="B59" s="168"/>
      <c r="C59" s="170"/>
      <c r="D59" s="170"/>
      <c r="E59" s="171"/>
      <c r="F59" s="172"/>
      <c r="G59" s="173"/>
      <c r="H59" s="168"/>
      <c r="I59" s="7"/>
      <c r="J59" s="7"/>
      <c r="K59" s="7"/>
      <c r="L59" s="7"/>
    </row>
    <row r="60" spans="1:12" ht="19.5" customHeight="1">
      <c r="A60" s="168"/>
      <c r="B60" s="168"/>
      <c r="C60" s="170"/>
      <c r="D60" s="170"/>
      <c r="E60" s="171"/>
      <c r="F60" s="168"/>
      <c r="G60" s="173"/>
      <c r="H60" s="168"/>
      <c r="I60" s="7"/>
      <c r="J60" s="7"/>
      <c r="K60" s="7"/>
      <c r="L60" s="7"/>
    </row>
    <row r="61" spans="1:12" ht="19.5" customHeight="1">
      <c r="A61" s="168"/>
      <c r="B61" s="168"/>
      <c r="C61" s="170"/>
      <c r="D61" s="170"/>
      <c r="E61" s="171"/>
      <c r="F61" s="168"/>
      <c r="G61" s="173"/>
      <c r="H61" s="168"/>
      <c r="I61" s="7"/>
      <c r="J61" s="7"/>
      <c r="K61" s="7"/>
      <c r="L61" s="7"/>
    </row>
    <row r="62" spans="1:12" ht="19.5" customHeight="1">
      <c r="A62" s="168"/>
      <c r="B62" s="168"/>
      <c r="C62" s="170"/>
      <c r="D62" s="170"/>
      <c r="E62" s="174"/>
      <c r="F62" s="168"/>
      <c r="G62" s="173"/>
      <c r="H62" s="168"/>
      <c r="I62" s="7"/>
      <c r="J62" s="7"/>
      <c r="K62" s="7"/>
      <c r="L62" s="7"/>
    </row>
    <row r="63" spans="1:12" ht="19.5" customHeight="1">
      <c r="A63" s="168"/>
      <c r="B63" s="168"/>
      <c r="C63" s="170"/>
      <c r="D63" s="170"/>
      <c r="E63" s="170"/>
      <c r="F63" s="172"/>
      <c r="G63" s="173"/>
      <c r="H63" s="168"/>
      <c r="I63" s="7"/>
      <c r="J63" s="7"/>
      <c r="K63" s="7"/>
      <c r="L63" s="7"/>
    </row>
    <row r="64" spans="1:12" ht="19.5" customHeight="1">
      <c r="A64" s="168"/>
      <c r="B64" s="168"/>
      <c r="C64" s="170"/>
      <c r="D64" s="170"/>
      <c r="E64" s="170"/>
      <c r="F64" s="172"/>
      <c r="G64" s="173"/>
      <c r="H64" s="168"/>
      <c r="I64" s="7"/>
      <c r="J64" s="7"/>
      <c r="K64" s="7"/>
      <c r="L64" s="7"/>
    </row>
    <row r="65" spans="1:12" ht="19.5" customHeight="1">
      <c r="A65" s="168"/>
      <c r="B65" s="168"/>
      <c r="C65" s="170"/>
      <c r="D65" s="170"/>
      <c r="E65" s="171"/>
      <c r="F65" s="168"/>
      <c r="G65" s="173"/>
      <c r="H65" s="168"/>
      <c r="I65" s="7"/>
      <c r="J65" s="7"/>
      <c r="K65" s="7"/>
      <c r="L65" s="7"/>
    </row>
    <row r="66" spans="1:12" ht="19.5" customHeight="1">
      <c r="A66" s="168"/>
      <c r="B66" s="168"/>
      <c r="C66" s="170"/>
      <c r="D66" s="170"/>
      <c r="E66" s="170"/>
      <c r="F66" s="172"/>
      <c r="G66" s="173"/>
      <c r="H66" s="168"/>
      <c r="I66" s="7"/>
      <c r="J66" s="7"/>
      <c r="K66" s="7"/>
      <c r="L66" s="7"/>
    </row>
    <row r="67" spans="1:12" ht="19.5" customHeight="1">
      <c r="A67" s="168"/>
      <c r="B67" s="168"/>
      <c r="C67" s="170"/>
      <c r="D67" s="170"/>
      <c r="E67" s="171"/>
      <c r="F67" s="168"/>
      <c r="G67" s="173"/>
      <c r="H67" s="168"/>
      <c r="I67" s="7"/>
      <c r="J67" s="7"/>
      <c r="K67" s="7"/>
      <c r="L67" s="7"/>
    </row>
    <row r="68" spans="1:12" ht="19.5" customHeight="1">
      <c r="A68" s="168"/>
      <c r="B68" s="168"/>
      <c r="C68" s="170"/>
      <c r="D68" s="170"/>
      <c r="E68" s="171"/>
      <c r="F68" s="168"/>
      <c r="G68" s="173"/>
      <c r="H68" s="168"/>
      <c r="I68" s="7"/>
      <c r="J68" s="7"/>
      <c r="K68" s="7"/>
      <c r="L68" s="7"/>
    </row>
    <row r="69" spans="1:12" ht="19.5" customHeight="1">
      <c r="A69" s="168"/>
      <c r="B69" s="168"/>
      <c r="C69" s="170"/>
      <c r="D69" s="170"/>
      <c r="E69" s="170"/>
      <c r="F69" s="172"/>
      <c r="G69" s="173"/>
      <c r="H69" s="168"/>
      <c r="I69" s="7"/>
      <c r="J69" s="7"/>
      <c r="K69" s="7"/>
      <c r="L69" s="7"/>
    </row>
    <row r="70" spans="1:12" ht="19.5" customHeight="1">
      <c r="A70" s="168"/>
      <c r="B70" s="168"/>
      <c r="C70" s="170"/>
      <c r="D70" s="170"/>
      <c r="E70" s="170"/>
      <c r="F70" s="172"/>
      <c r="G70" s="173"/>
      <c r="H70" s="168"/>
      <c r="I70" s="7"/>
      <c r="J70" s="7"/>
      <c r="K70" s="7"/>
      <c r="L70" s="7"/>
    </row>
    <row r="71" spans="1:12" ht="19.5" customHeight="1">
      <c r="A71" s="168"/>
      <c r="B71" s="168"/>
      <c r="C71" s="170"/>
      <c r="D71" s="170"/>
      <c r="E71" s="171"/>
      <c r="F71" s="172"/>
      <c r="G71" s="173"/>
      <c r="H71" s="168"/>
      <c r="I71" s="7"/>
      <c r="J71" s="7"/>
      <c r="K71" s="7"/>
      <c r="L71" s="7"/>
    </row>
    <row r="72" spans="1:12" ht="19.5" customHeight="1">
      <c r="A72" s="168"/>
      <c r="B72" s="168"/>
      <c r="C72" s="170"/>
      <c r="D72" s="170"/>
      <c r="E72" s="171"/>
      <c r="F72" s="172"/>
      <c r="G72" s="173"/>
      <c r="H72" s="168"/>
      <c r="I72" s="7"/>
      <c r="J72" s="7"/>
      <c r="K72" s="7"/>
      <c r="L72" s="7"/>
    </row>
    <row r="73" spans="1:12" ht="12.75">
      <c r="A73" s="7"/>
      <c r="B73" s="7"/>
      <c r="C73" s="7"/>
      <c r="D73" s="7"/>
      <c r="E73" s="7"/>
      <c r="F73" s="7"/>
      <c r="G73" s="7"/>
      <c r="H73" s="7"/>
      <c r="I73" s="7"/>
      <c r="J73" s="7"/>
      <c r="K73" s="7"/>
      <c r="L73" s="7"/>
    </row>
    <row r="74" spans="1:12" ht="12.75">
      <c r="A74" s="7"/>
      <c r="B74" s="7"/>
      <c r="C74" s="7"/>
      <c r="D74" s="7"/>
      <c r="E74" s="7"/>
      <c r="F74" s="7"/>
      <c r="G74" s="7"/>
      <c r="H74" s="7"/>
      <c r="I74" s="7"/>
      <c r="J74" s="7"/>
      <c r="K74" s="7"/>
      <c r="L74" s="7"/>
    </row>
    <row r="75" spans="1:12" ht="12.75">
      <c r="A75" s="7"/>
      <c r="B75" s="7"/>
      <c r="C75" s="7"/>
      <c r="D75" s="7"/>
      <c r="E75" s="7"/>
      <c r="F75" s="7"/>
      <c r="G75" s="7"/>
      <c r="H75" s="7"/>
      <c r="I75" s="7"/>
      <c r="J75" s="7"/>
      <c r="K75" s="7"/>
      <c r="L75" s="7"/>
    </row>
    <row r="76" spans="1:12" ht="12.75">
      <c r="A76" s="7"/>
      <c r="B76" s="7"/>
      <c r="C76" s="7"/>
      <c r="D76" s="7"/>
      <c r="E76" s="7"/>
      <c r="F76" s="7"/>
      <c r="G76" s="7"/>
      <c r="H76" s="7"/>
      <c r="I76" s="7"/>
      <c r="J76" s="7"/>
      <c r="K76" s="7"/>
      <c r="L76" s="7"/>
    </row>
    <row r="77" spans="1:12" ht="12.75">
      <c r="A77" s="7"/>
      <c r="B77" s="7"/>
      <c r="C77" s="7"/>
      <c r="D77" s="7"/>
      <c r="E77" s="7"/>
      <c r="F77" s="7"/>
      <c r="G77" s="7"/>
      <c r="H77" s="7"/>
      <c r="I77" s="7"/>
      <c r="J77" s="7"/>
      <c r="K77" s="7"/>
      <c r="L77" s="7"/>
    </row>
    <row r="78" spans="1:12" ht="12.75">
      <c r="A78" s="7"/>
      <c r="B78" s="7"/>
      <c r="C78" s="7"/>
      <c r="D78" s="7"/>
      <c r="E78" s="7"/>
      <c r="F78" s="7"/>
      <c r="G78" s="7"/>
      <c r="H78" s="7"/>
      <c r="I78" s="7"/>
      <c r="J78" s="7"/>
      <c r="K78" s="7"/>
      <c r="L78" s="7"/>
    </row>
    <row r="79" spans="1:12" ht="12.75">
      <c r="A79" s="7"/>
      <c r="B79" s="7"/>
      <c r="C79" s="7"/>
      <c r="D79" s="7"/>
      <c r="E79" s="7"/>
      <c r="F79" s="7"/>
      <c r="G79" s="7"/>
      <c r="H79" s="7"/>
      <c r="I79" s="7"/>
      <c r="J79" s="7"/>
      <c r="K79" s="7"/>
      <c r="L79" s="7"/>
    </row>
    <row r="80" spans="1:12" ht="12.75">
      <c r="A80" s="7"/>
      <c r="B80" s="7"/>
      <c r="C80" s="7"/>
      <c r="D80" s="7"/>
      <c r="E80" s="7"/>
      <c r="F80" s="7"/>
      <c r="G80" s="7"/>
      <c r="H80" s="7"/>
      <c r="I80" s="7"/>
      <c r="J80" s="7"/>
      <c r="K80" s="7"/>
      <c r="L80" s="7"/>
    </row>
  </sheetData>
  <mergeCells count="16">
    <mergeCell ref="A33:A34"/>
    <mergeCell ref="A35:A36"/>
    <mergeCell ref="A37:A38"/>
    <mergeCell ref="A39:A40"/>
    <mergeCell ref="A25:A26"/>
    <mergeCell ref="A27:A28"/>
    <mergeCell ref="A29:A30"/>
    <mergeCell ref="A31:A32"/>
    <mergeCell ref="A17:A18"/>
    <mergeCell ref="A19:A20"/>
    <mergeCell ref="A21:A22"/>
    <mergeCell ref="A23:A24"/>
    <mergeCell ref="A9:A10"/>
    <mergeCell ref="A11:A12"/>
    <mergeCell ref="A13:A14"/>
    <mergeCell ref="A15:A16"/>
  </mergeCells>
  <printOptions/>
  <pageMargins left="0.35433070866141736" right="0.35433070866141736" top="0.44" bottom="0.5905511811023623"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cp:keywords/>
  <dc:description/>
  <cp:lastModifiedBy>x</cp:lastModifiedBy>
  <cp:lastPrinted>2005-05-11T09:08:38Z</cp:lastPrinted>
  <dcterms:created xsi:type="dcterms:W3CDTF">2003-10-15T19:07:07Z</dcterms:created>
  <dcterms:modified xsi:type="dcterms:W3CDTF">2005-09-05T06:51:55Z</dcterms:modified>
  <cp:category/>
  <cp:version/>
  <cp:contentType/>
  <cp:contentStatus/>
</cp:coreProperties>
</file>